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" windowWidth="12120" windowHeight="9120" activeTab="0"/>
  </bookViews>
  <sheets>
    <sheet name="график" sheetId="1" r:id="rId1"/>
    <sheet name="планТМ и ОХП" sheetId="2" r:id="rId2"/>
  </sheets>
  <definedNames>
    <definedName name="_xlnm.Print_Area" localSheetId="0">'график'!$A$1:$L$138</definedName>
    <definedName name="_xlnm.Print_Area" localSheetId="1">'планТМ и ОХП'!$A$1:$BN$102</definedName>
  </definedNames>
  <calcPr fullCalcOnLoad="1"/>
</workbook>
</file>

<file path=xl/sharedStrings.xml><?xml version="1.0" encoding="utf-8"?>
<sst xmlns="http://schemas.openxmlformats.org/spreadsheetml/2006/main" count="607" uniqueCount="306">
  <si>
    <t>ИВАНОВСКИЙ ГОСУДАРСТВЕННЫЙ ХИМИКО-ТЕХНОЛОГИЧЕСКИЙ УНИВЕРСИТЕТ</t>
  </si>
  <si>
    <t>УТВЕРЖДАЮ             Ректор ИГХТУ</t>
  </si>
  <si>
    <t>У Ч Е Б Н Ы Й    П Л А Н</t>
  </si>
  <si>
    <t>__________ О.И. Койфман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</si>
  <si>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</si>
  <si>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</si>
  <si>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</si>
  <si>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</si>
  <si>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</si>
  <si>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</si>
  <si>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</si>
  <si>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</si>
  <si>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</si>
  <si>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Теоретич. обучение</t>
  </si>
  <si>
    <t xml:space="preserve"> </t>
  </si>
  <si>
    <t xml:space="preserve">  </t>
  </si>
  <si>
    <t>№ по порядку</t>
  </si>
  <si>
    <t>Распределение по курсам и семестрам</t>
  </si>
  <si>
    <t>Экзаменов</t>
  </si>
  <si>
    <t>Зачетов</t>
  </si>
  <si>
    <t>Всего</t>
  </si>
  <si>
    <t>Лекции</t>
  </si>
  <si>
    <t>Лаборат. занятия</t>
  </si>
  <si>
    <t>Практ.и семин. занятия</t>
  </si>
  <si>
    <t>Иностранный язык</t>
  </si>
  <si>
    <t>1,2,3</t>
  </si>
  <si>
    <t>Философия</t>
  </si>
  <si>
    <t>Социология</t>
  </si>
  <si>
    <t xml:space="preserve">Правоведение </t>
  </si>
  <si>
    <t>№п/п</t>
  </si>
  <si>
    <t>Сем.</t>
  </si>
  <si>
    <t>Час.</t>
  </si>
  <si>
    <t>Число курсовых проектов</t>
  </si>
  <si>
    <t>Число курсовых работ</t>
  </si>
  <si>
    <t>Число экзаменов</t>
  </si>
  <si>
    <t>Итоговая   государственная   аттестация</t>
  </si>
  <si>
    <t>Название практики</t>
  </si>
  <si>
    <t>Недель</t>
  </si>
  <si>
    <t>Утвержден Ученым Советом</t>
  </si>
  <si>
    <t>ИГХТУ</t>
  </si>
  <si>
    <t>Математика</t>
  </si>
  <si>
    <t>Физика</t>
  </si>
  <si>
    <t>Безопасность жизнедеятельности</t>
  </si>
  <si>
    <t>1 курс</t>
  </si>
  <si>
    <t>2 курс</t>
  </si>
  <si>
    <t>3 курс</t>
  </si>
  <si>
    <t>4 курс</t>
  </si>
  <si>
    <t>Ректор ИГХТУ, председатель Совета</t>
  </si>
  <si>
    <t xml:space="preserve">                              ___________ О.И. Койфман</t>
  </si>
  <si>
    <t xml:space="preserve">                           Ученый секретарь Совета</t>
  </si>
  <si>
    <t>Базовая часть</t>
  </si>
  <si>
    <t>История России</t>
  </si>
  <si>
    <t>Вариативная часть</t>
  </si>
  <si>
    <t>Менеджмент и маркетинг</t>
  </si>
  <si>
    <t>Итого</t>
  </si>
  <si>
    <t>Протокол № ____</t>
  </si>
  <si>
    <t>Экология</t>
  </si>
  <si>
    <t>Учебная</t>
  </si>
  <si>
    <t>Производственная</t>
  </si>
  <si>
    <t xml:space="preserve">        _________ С.Е. Дубова</t>
  </si>
  <si>
    <t>Русский язык и культура речи</t>
  </si>
  <si>
    <t>Дисциплины по выбору</t>
  </si>
  <si>
    <t>9а</t>
  </si>
  <si>
    <t>9б</t>
  </si>
  <si>
    <t>Информационные технологии</t>
  </si>
  <si>
    <t>Культурология</t>
  </si>
  <si>
    <t xml:space="preserve"> Психология и педагогика</t>
  </si>
  <si>
    <t>10а</t>
  </si>
  <si>
    <t>10б</t>
  </si>
  <si>
    <t>Управление персоналом</t>
  </si>
  <si>
    <t>Инженерная графика</t>
  </si>
  <si>
    <t>Число зачетов</t>
  </si>
  <si>
    <t>Инженерная психология</t>
  </si>
  <si>
    <r>
      <t>"</t>
    </r>
    <r>
      <rPr>
        <u val="single"/>
        <sz val="8"/>
        <rFont val="Times New Roman Cyr"/>
        <family val="1"/>
      </rPr>
      <t xml:space="preserve">  </t>
    </r>
    <r>
      <rPr>
        <sz val="8"/>
        <rFont val="Times New Roman Cyr"/>
        <family val="1"/>
      </rPr>
      <t>" _______ 201_ года</t>
    </r>
  </si>
  <si>
    <t xml:space="preserve">Квалификация специалиста: </t>
  </si>
  <si>
    <t>БАКАЛАВР</t>
  </si>
  <si>
    <t>" __ "  ______  201__  г.</t>
  </si>
  <si>
    <t>1*</t>
  </si>
  <si>
    <t>2*</t>
  </si>
  <si>
    <t>3*</t>
  </si>
  <si>
    <t>4*</t>
  </si>
  <si>
    <t>5*</t>
  </si>
  <si>
    <t>6*</t>
  </si>
  <si>
    <t>7*</t>
  </si>
  <si>
    <t>8*</t>
  </si>
  <si>
    <t>9*</t>
  </si>
  <si>
    <t>10*</t>
  </si>
  <si>
    <t>11*</t>
  </si>
  <si>
    <t>12*</t>
  </si>
  <si>
    <t>13*</t>
  </si>
  <si>
    <t>14*</t>
  </si>
  <si>
    <t>15*</t>
  </si>
  <si>
    <t>16*</t>
  </si>
  <si>
    <t>17*</t>
  </si>
  <si>
    <t>18*</t>
  </si>
  <si>
    <t>19*</t>
  </si>
  <si>
    <t>#</t>
  </si>
  <si>
    <t>Кафедра</t>
  </si>
  <si>
    <t>Ин.Яз.</t>
  </si>
  <si>
    <t>Истории</t>
  </si>
  <si>
    <t>Философии</t>
  </si>
  <si>
    <t>У и ЭММ</t>
  </si>
  <si>
    <t>СЭТ</t>
  </si>
  <si>
    <t>Рус.языка</t>
  </si>
  <si>
    <t>ИТ</t>
  </si>
  <si>
    <t>Физики</t>
  </si>
  <si>
    <t>ОНХ</t>
  </si>
  <si>
    <t>ОХТ</t>
  </si>
  <si>
    <t>Графики</t>
  </si>
  <si>
    <t>Механики</t>
  </si>
  <si>
    <t>П и А</t>
  </si>
  <si>
    <t>КЭТ</t>
  </si>
  <si>
    <t>ТК и А</t>
  </si>
  <si>
    <t>45а</t>
  </si>
  <si>
    <t>45б</t>
  </si>
  <si>
    <t>Математический и естественнонаучный цикл</t>
  </si>
  <si>
    <t>Профессиональный цикл</t>
  </si>
  <si>
    <t>Гуманитарный, социальный и экономический цикл</t>
  </si>
  <si>
    <t>Трудоемкость (зачетные единицы)</t>
  </si>
  <si>
    <t>Практика и (или) научно-исследовательская работа</t>
  </si>
  <si>
    <t>Итоговая государственная аттестация</t>
  </si>
  <si>
    <t>Учебные циклы, разделы, дисциплины</t>
  </si>
  <si>
    <t xml:space="preserve"> Академические часы                                                                        </t>
  </si>
  <si>
    <t xml:space="preserve">Аудиторные занятия </t>
  </si>
  <si>
    <t xml:space="preserve">Трудоемкость </t>
  </si>
  <si>
    <t xml:space="preserve">Самостоятельная работа </t>
  </si>
  <si>
    <t>акад.часов в неделю</t>
  </si>
  <si>
    <t>Б.1</t>
  </si>
  <si>
    <t>Б.2</t>
  </si>
  <si>
    <t>Б.3</t>
  </si>
  <si>
    <t>Б.4</t>
  </si>
  <si>
    <t>Б.5</t>
  </si>
  <si>
    <t xml:space="preserve">                               Учебный план бакалавриата составлен на основании ФГОС по направлению подготовки  бакалавров</t>
  </si>
  <si>
    <t xml:space="preserve">                           </t>
  </si>
  <si>
    <r>
      <t xml:space="preserve">Направление 240100 Химическая технология, </t>
    </r>
    <r>
      <rPr>
        <sz val="8"/>
        <rFont val="Times New Roman Cyr"/>
        <family val="0"/>
      </rPr>
      <t>утвержденного приказом Минобрнауки от 22 декабря 2009 года №807</t>
    </r>
  </si>
  <si>
    <t>Распределение по семестрам</t>
  </si>
  <si>
    <t>План учебного процесса</t>
  </si>
  <si>
    <t xml:space="preserve">1 сем. </t>
  </si>
  <si>
    <t>2 сем.</t>
  </si>
  <si>
    <t>3 сем.</t>
  </si>
  <si>
    <t>4 сем.</t>
  </si>
  <si>
    <t xml:space="preserve">5 сем. </t>
  </si>
  <si>
    <t xml:space="preserve">6 сем.        </t>
  </si>
  <si>
    <t xml:space="preserve">7 сем.       </t>
  </si>
  <si>
    <t xml:space="preserve">8 сем.        </t>
  </si>
  <si>
    <t xml:space="preserve">9 сем.        </t>
  </si>
  <si>
    <t xml:space="preserve">10 сем.       </t>
  </si>
  <si>
    <t>Расч.</t>
  </si>
  <si>
    <t>Семестр</t>
  </si>
  <si>
    <t>Наименование дисциплины</t>
  </si>
  <si>
    <t>Зач.ед.</t>
  </si>
  <si>
    <t>Труд.</t>
  </si>
  <si>
    <t>Ауд.</t>
  </si>
  <si>
    <t>ЛК</t>
  </si>
  <si>
    <t>ПЗ</t>
  </si>
  <si>
    <t>ЛБ</t>
  </si>
  <si>
    <t>СР</t>
  </si>
  <si>
    <t>Отчетн.</t>
  </si>
  <si>
    <t>по ТР</t>
  </si>
  <si>
    <t>ЛК,ПЗ,ЛБ</t>
  </si>
  <si>
    <t>1.</t>
  </si>
  <si>
    <t>2.</t>
  </si>
  <si>
    <t>3.</t>
  </si>
  <si>
    <t>4.</t>
  </si>
  <si>
    <t>5.</t>
  </si>
  <si>
    <t>6.</t>
  </si>
  <si>
    <t>7.</t>
  </si>
  <si>
    <t>ГРАФИК</t>
  </si>
  <si>
    <t xml:space="preserve">прохождения учебного плана студента 1 курса </t>
  </si>
  <si>
    <t>Проректор по ЗО и ДПО</t>
  </si>
  <si>
    <t>_____________Н.Р.Кокина</t>
  </si>
  <si>
    <t>"___" _________20_____г.</t>
  </si>
  <si>
    <t>I</t>
  </si>
  <si>
    <t xml:space="preserve">прохождения учебного плана студента 5 курса </t>
  </si>
  <si>
    <t xml:space="preserve">прохождения учебного плана студента 4 курса </t>
  </si>
  <si>
    <t xml:space="preserve">прохождения учебного плана студента 3 курса </t>
  </si>
  <si>
    <t xml:space="preserve">прохождения учебного плана студента 2 курса </t>
  </si>
  <si>
    <t>II</t>
  </si>
  <si>
    <t>III</t>
  </si>
  <si>
    <t>IV</t>
  </si>
  <si>
    <t>V</t>
  </si>
  <si>
    <t>VI</t>
  </si>
  <si>
    <t>VII</t>
  </si>
  <si>
    <t>VIII</t>
  </si>
  <si>
    <t>IX</t>
  </si>
  <si>
    <t>зач.</t>
  </si>
  <si>
    <t>экз.</t>
  </si>
  <si>
    <t>8.</t>
  </si>
  <si>
    <t>Русский язык и культ.речи</t>
  </si>
  <si>
    <t>Психология и педагогика</t>
  </si>
  <si>
    <t>Правоведение</t>
  </si>
  <si>
    <t>Безопасность жизнедеятельн.</t>
  </si>
  <si>
    <t xml:space="preserve"> Факультативные дисциплины</t>
  </si>
  <si>
    <t>Практики</t>
  </si>
  <si>
    <t>Зам.декана ЗО и ДПО___________</t>
  </si>
  <si>
    <t>5 курс</t>
  </si>
  <si>
    <t>8 с оц.</t>
  </si>
  <si>
    <t xml:space="preserve">История </t>
  </si>
  <si>
    <t>Химия</t>
  </si>
  <si>
    <t>Теоретическая механика</t>
  </si>
  <si>
    <t>ПМ</t>
  </si>
  <si>
    <t>22а</t>
  </si>
  <si>
    <t>22б</t>
  </si>
  <si>
    <t>Электротехника и электроника</t>
  </si>
  <si>
    <t>Материаловедение</t>
  </si>
  <si>
    <t>46а</t>
  </si>
  <si>
    <t>46б</t>
  </si>
  <si>
    <t>2, 3</t>
  </si>
  <si>
    <t>7 с оц.</t>
  </si>
  <si>
    <t>Направление 151000 - Технологические машины и оборудование</t>
  </si>
  <si>
    <t xml:space="preserve">Экономика и управление машиностроительным произв-вом </t>
  </si>
  <si>
    <t>2,3,4</t>
  </si>
  <si>
    <t>2, 3, 4</t>
  </si>
  <si>
    <t>4, 5</t>
  </si>
  <si>
    <t>Основы компьютерной графики</t>
  </si>
  <si>
    <t>Основы триботехники</t>
  </si>
  <si>
    <t>МАХП</t>
  </si>
  <si>
    <t>П.и А</t>
  </si>
  <si>
    <t>Прикл.мат.</t>
  </si>
  <si>
    <t>Техническая термодинамика и теплотехника</t>
  </si>
  <si>
    <t>Численные методы и прикладное прогриммирование</t>
  </si>
  <si>
    <t>23а</t>
  </si>
  <si>
    <t>23б</t>
  </si>
  <si>
    <t>Системный анализ химико-технологических процессов</t>
  </si>
  <si>
    <t>ТП и МЭТ</t>
  </si>
  <si>
    <t>Физика твердого тела</t>
  </si>
  <si>
    <t>2,3 с оц.</t>
  </si>
  <si>
    <t>6 с оц.</t>
  </si>
  <si>
    <t>Механика жидкости и газа</t>
  </si>
  <si>
    <t>Основы технологии машиностроения</t>
  </si>
  <si>
    <t>Подъемно-транспортные устройства</t>
  </si>
  <si>
    <t>Управление техническими системами</t>
  </si>
  <si>
    <t>Основы взаимозаменяемости</t>
  </si>
  <si>
    <t>6, 7</t>
  </si>
  <si>
    <t>Химическое сопротивление материалов и защита от коррозии</t>
  </si>
  <si>
    <t>Ремонт и монтаж химического оборудования</t>
  </si>
  <si>
    <t>Процессы и аппараты отрасли, в т.ч.курс.проект</t>
  </si>
  <si>
    <t>43а</t>
  </si>
  <si>
    <t>43б</t>
  </si>
  <si>
    <t>44а</t>
  </si>
  <si>
    <t>44б</t>
  </si>
  <si>
    <t>Математическое моделирование химико-технологических процессов</t>
  </si>
  <si>
    <t>Общая химическая технология</t>
  </si>
  <si>
    <t>Основы кибернетики</t>
  </si>
  <si>
    <t>Оптимизация химико-технологических процессов</t>
  </si>
  <si>
    <t>Машины-автоматы и автоматические линии</t>
  </si>
  <si>
    <t>Холодильные установки</t>
  </si>
  <si>
    <t>Системы автоматизированного проектирования</t>
  </si>
  <si>
    <t>Защита выпускной квалификационной
 работы  - 10 сем.</t>
  </si>
  <si>
    <t>Информ.технологии</t>
  </si>
  <si>
    <t>Инж.графика</t>
  </si>
  <si>
    <t>Теоретич.механика</t>
  </si>
  <si>
    <t>Основы комп.графики</t>
  </si>
  <si>
    <t>Теор.механика</t>
  </si>
  <si>
    <t>Техническая термодим.и теплотехн.</t>
  </si>
  <si>
    <t>Численные методы и прикл.програм.</t>
  </si>
  <si>
    <t>Процессы и аппар.отрасли</t>
  </si>
  <si>
    <t>Технология констр.материалов</t>
  </si>
  <si>
    <t>Теория машин и механизмов</t>
  </si>
  <si>
    <t>Сопротивление материалов</t>
  </si>
  <si>
    <t xml:space="preserve">Курсовой проект </t>
  </si>
  <si>
    <t>Детали машин и основы конструиров.</t>
  </si>
  <si>
    <t>Общая хим.технология</t>
  </si>
  <si>
    <t>Хим.сопромат и защита от коррозии</t>
  </si>
  <si>
    <t>Систем.анализ хим.-техн.процессов</t>
  </si>
  <si>
    <t>Экономика и упр.машиностр.произв-м3</t>
  </si>
  <si>
    <t>Основы расч.констр-я машин и апп-в</t>
  </si>
  <si>
    <t>Курс.работа по осн.расч.конст.маш.и апп.</t>
  </si>
  <si>
    <t>Ремонт и монтаж хим.оборудования</t>
  </si>
  <si>
    <t>Технолог.машины и оборуд.хим.пр-в</t>
  </si>
  <si>
    <t>Системы автомат.проектирования</t>
  </si>
  <si>
    <t>Оптимизация хим.-техн.процессов</t>
  </si>
  <si>
    <t>Управление технич.системами</t>
  </si>
  <si>
    <t>Подьемно-транспортные устройства</t>
  </si>
  <si>
    <t>Курсовой проект по спец.</t>
  </si>
  <si>
    <t>Зав.каф.МАХП___________</t>
  </si>
  <si>
    <t xml:space="preserve"> заочного факультета (ПСО) направление ТМиО профиль "ТОХиНП"</t>
  </si>
  <si>
    <t>с оц.</t>
  </si>
  <si>
    <t>Курсовая работа по ТКМ</t>
  </si>
  <si>
    <t>Компрессоры</t>
  </si>
  <si>
    <t>Инженерная  графика</t>
  </si>
  <si>
    <t>Техническая механика,ч.2.Детали машин и основы констр., в т.ч. курс.проект</t>
  </si>
  <si>
    <t>Технология конструкционных материалов, в т.ч.курс.раб.</t>
  </si>
  <si>
    <t>9 с оц.</t>
  </si>
  <si>
    <t>8,9 с оц.</t>
  </si>
  <si>
    <t>Технологические машины и обор.хим.пр-в, в т.ч.курс.пр.</t>
  </si>
  <si>
    <t>Насосы</t>
  </si>
  <si>
    <t>42а</t>
  </si>
  <si>
    <t>42б</t>
  </si>
  <si>
    <t>Физическая культура</t>
  </si>
  <si>
    <t>1-5</t>
  </si>
  <si>
    <t>физ.культ.</t>
  </si>
  <si>
    <t>Б.6</t>
  </si>
  <si>
    <t>Профиль "Технологическое оборудование химических и нефтехимических производств" (з/о)</t>
  </si>
  <si>
    <t>Техническая механика,ч.1.Сопротивление материалов</t>
  </si>
  <si>
    <t>Основы проектирования химических производств</t>
  </si>
  <si>
    <t>Основы проектирования хим.пр-в</t>
  </si>
  <si>
    <t xml:space="preserve"> в т.ч. курсовой.проект </t>
  </si>
  <si>
    <t>Технология аппаратостроения</t>
  </si>
  <si>
    <t>Метрология, стандартизация, сертификация</t>
  </si>
  <si>
    <t>Основы расчета и конструиров. машин и аппаратов, в т.ч.курс.работа</t>
  </si>
  <si>
    <t>Теорет.осн.энерг. и ресурс.сбереж.</t>
  </si>
  <si>
    <t>Метрология,стандартизация, сертиф.</t>
  </si>
  <si>
    <t>Теоретические основы энерго- и ресурсосбережения</t>
  </si>
  <si>
    <t>Срок обучения: 5 лет</t>
  </si>
  <si>
    <t>Основы техн. машино- и аппаратостр.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</si>
</sst>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_-* #,##0_р_._-;\-* #,##0_р_._-;_-* &quot;-&quot;??_р_._-;_-@_-"/>
    <numFmt numFmtId="170" formatCode="_-* #,##0.0_р_._-;\-* #,##0.0_р_._-;_-* &quot;-&quot;??_р_._-;_-@_-"/>
  </numFmts>
  <fonts count="46">
    <font>
      <sz val="10"/>
      <name val="Arial Cyr"/>
      <family val="0"/>
    </font>
    <font>
      <sz val="10"/>
      <name val="Times New Roman Cyr"/>
      <family val="1"/>
    </font>
    <font>
      <b/>
      <sz val="10"/>
      <name val="Times New Roman Cyr"/>
      <family val="1"/>
    </font>
    <font>
      <sz val="6"/>
      <name val="Times New Roman Cyr"/>
      <family val="1"/>
    </font>
    <font>
      <b/>
      <sz val="18"/>
      <name val="Times New Roman Cyr"/>
      <family val="1"/>
    </font>
    <font>
      <sz val="8"/>
      <name val="Times New Roman Cyr"/>
      <family val="1"/>
    </font>
    <font>
      <sz val="9"/>
      <name val="Times New Roman Cyr"/>
      <family val="1"/>
    </font>
    <font>
      <u val="single"/>
      <sz val="8"/>
      <name val="Times New Roman Cyr"/>
      <family val="1"/>
    </font>
    <font>
      <b/>
      <sz val="7"/>
      <name val="Times New Roman Cyr"/>
      <family val="1"/>
    </font>
    <font>
      <b/>
      <sz val="8"/>
      <name val="Times New Roman Cyr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9"/>
      <name val="Times New Roman Cyr"/>
      <family val="1"/>
    </font>
    <font>
      <sz val="11"/>
      <name val="Times New Roman Cyr"/>
      <family val="1"/>
    </font>
    <font>
      <b/>
      <sz val="10"/>
      <color indexed="10"/>
      <name val="Times New Roman Cyr"/>
      <family val="0"/>
    </font>
    <font>
      <sz val="12"/>
      <name val="Times New Roman"/>
      <family val="1"/>
    </font>
    <font>
      <sz val="12"/>
      <name val="Arial Cyr"/>
      <family val="0"/>
    </font>
    <font>
      <sz val="12"/>
      <name val="Arial"/>
      <family val="2"/>
    </font>
    <font>
      <sz val="12"/>
      <color indexed="20"/>
      <name val="Arial"/>
      <family val="2"/>
    </font>
    <font>
      <i/>
      <sz val="12"/>
      <name val="Arial"/>
      <family val="2"/>
    </font>
    <font>
      <b/>
      <i/>
      <sz val="12"/>
      <name val="Times New Roman"/>
      <family val="1"/>
    </font>
    <font>
      <sz val="12"/>
      <color indexed="10"/>
      <name val="Arial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4"/>
      <name val="Arial"/>
      <family val="2"/>
    </font>
    <font>
      <sz val="14"/>
      <name val="Times New Roman"/>
      <family val="1"/>
    </font>
    <font>
      <b/>
      <i/>
      <sz val="14"/>
      <name val="Times New Roman"/>
      <family val="1"/>
    </font>
    <font>
      <sz val="14"/>
      <color indexed="20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name val="Times New Roman Cyr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33" fillId="7" borderId="1" applyNumberFormat="0" applyAlignment="0" applyProtection="0"/>
    <xf numFmtId="0" fontId="34" fillId="20" borderId="2" applyNumberFormat="0" applyAlignment="0" applyProtection="0"/>
    <xf numFmtId="0" fontId="35" fillId="20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36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1" borderId="7" applyNumberFormat="0" applyAlignment="0" applyProtection="0"/>
    <xf numFmtId="0" fontId="25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12" fillId="0" borderId="0" applyNumberFormat="0" applyFill="0" applyBorder="0" applyAlignment="0" applyProtection="0"/>
    <xf numFmtId="0" fontId="40" fillId="3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4" borderId="0" applyNumberFormat="0" applyBorder="0" applyAlignment="0" applyProtection="0"/>
  </cellStyleXfs>
  <cellXfs count="43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5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3" fillId="20" borderId="10" xfId="0" applyFont="1" applyFill="1" applyBorder="1" applyAlignment="1">
      <alignment horizontal="center"/>
    </xf>
    <xf numFmtId="0" fontId="2" fillId="22" borderId="10" xfId="0" applyFont="1" applyFill="1" applyBorder="1" applyAlignment="1">
      <alignment horizontal="center"/>
    </xf>
    <xf numFmtId="0" fontId="2" fillId="22" borderId="11" xfId="0" applyFont="1" applyFill="1" applyBorder="1" applyAlignment="1">
      <alignment/>
    </xf>
    <xf numFmtId="0" fontId="2" fillId="22" borderId="12" xfId="0" applyFont="1" applyFill="1" applyBorder="1" applyAlignment="1">
      <alignment/>
    </xf>
    <xf numFmtId="0" fontId="2" fillId="22" borderId="13" xfId="0" applyFont="1" applyFill="1" applyBorder="1" applyAlignment="1">
      <alignment/>
    </xf>
    <xf numFmtId="0" fontId="2" fillId="24" borderId="10" xfId="0" applyFont="1" applyFill="1" applyBorder="1" applyAlignment="1">
      <alignment horizontal="center"/>
    </xf>
    <xf numFmtId="0" fontId="1" fillId="20" borderId="10" xfId="0" applyFont="1" applyFill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3" xfId="0" applyFont="1" applyBorder="1" applyAlignment="1">
      <alignment/>
    </xf>
    <xf numFmtId="0" fontId="1" fillId="4" borderId="10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2" fillId="25" borderId="10" xfId="0" applyFont="1" applyFill="1" applyBorder="1" applyAlignment="1">
      <alignment horizontal="center"/>
    </xf>
    <xf numFmtId="0" fontId="1" fillId="25" borderId="0" xfId="0" applyFont="1" applyFill="1" applyBorder="1" applyAlignment="1">
      <alignment horizontal="center"/>
    </xf>
    <xf numFmtId="0" fontId="13" fillId="7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8" borderId="1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3" fillId="20" borderId="11" xfId="0" applyFont="1" applyFill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4" borderId="17" xfId="0" applyFont="1" applyFill="1" applyBorder="1" applyAlignment="1">
      <alignment horizontal="center" vertical="center"/>
    </xf>
    <xf numFmtId="0" fontId="3" fillId="0" borderId="18" xfId="0" applyFont="1" applyBorder="1" applyAlignment="1">
      <alignment horizontal="center" textRotation="90" wrapText="1"/>
    </xf>
    <xf numFmtId="0" fontId="1" fillId="0" borderId="12" xfId="0" applyFont="1" applyBorder="1" applyAlignment="1">
      <alignment/>
    </xf>
    <xf numFmtId="0" fontId="1" fillId="8" borderId="11" xfId="0" applyFont="1" applyFill="1" applyBorder="1" applyAlignment="1">
      <alignment horizontal="center"/>
    </xf>
    <xf numFmtId="0" fontId="1" fillId="8" borderId="13" xfId="0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2" fillId="22" borderId="11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49" fontId="15" fillId="0" borderId="0" xfId="0" applyNumberFormat="1" applyFont="1" applyFill="1" applyBorder="1" applyAlignment="1">
      <alignment horizontal="left"/>
    </xf>
    <xf numFmtId="0" fontId="1" fillId="4" borderId="10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1" fillId="25" borderId="10" xfId="0" applyFont="1" applyFill="1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5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/>
    </xf>
    <xf numFmtId="0" fontId="1" fillId="3" borderId="10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49" fontId="15" fillId="3" borderId="0" xfId="0" applyNumberFormat="1" applyFont="1" applyFill="1" applyBorder="1" applyAlignment="1">
      <alignment horizontal="left"/>
    </xf>
    <xf numFmtId="0" fontId="1" fillId="3" borderId="0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16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left" vertical="center"/>
    </xf>
    <xf numFmtId="169" fontId="18" fillId="0" borderId="10" xfId="60" applyNumberFormat="1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/>
    </xf>
    <xf numFmtId="43" fontId="18" fillId="0" borderId="10" xfId="60" applyFont="1" applyBorder="1" applyAlignment="1">
      <alignment horizontal="center" vertical="center" wrapText="1"/>
    </xf>
    <xf numFmtId="0" fontId="18" fillId="0" borderId="0" xfId="0" applyFont="1" applyBorder="1" applyAlignment="1">
      <alignment horizontal="left" vertical="center" wrapText="1"/>
    </xf>
    <xf numFmtId="16" fontId="18" fillId="0" borderId="10" xfId="0" applyNumberFormat="1" applyFont="1" applyBorder="1" applyAlignment="1">
      <alignment horizontal="center" vertical="center" wrapText="1"/>
    </xf>
    <xf numFmtId="0" fontId="19" fillId="0" borderId="0" xfId="0" applyFont="1" applyAlignment="1">
      <alignment horizontal="right"/>
    </xf>
    <xf numFmtId="0" fontId="19" fillId="0" borderId="0" xfId="0" applyFont="1" applyFill="1" applyBorder="1" applyAlignment="1">
      <alignment horizontal="right"/>
    </xf>
    <xf numFmtId="0" fontId="19" fillId="0" borderId="0" xfId="0" applyFont="1" applyFill="1" applyBorder="1" applyAlignment="1">
      <alignment horizontal="right" vertical="center" wrapText="1"/>
    </xf>
    <xf numFmtId="169" fontId="19" fillId="0" borderId="0" xfId="0" applyNumberFormat="1" applyFont="1" applyAlignment="1">
      <alignment horizontal="right"/>
    </xf>
    <xf numFmtId="0" fontId="16" fillId="0" borderId="0" xfId="0" applyFont="1" applyAlignment="1">
      <alignment horizontal="center"/>
    </xf>
    <xf numFmtId="0" fontId="17" fillId="0" borderId="0" xfId="0" applyFont="1" applyAlignment="1">
      <alignment/>
    </xf>
    <xf numFmtId="0" fontId="18" fillId="0" borderId="19" xfId="0" applyFont="1" applyBorder="1" applyAlignment="1">
      <alignment/>
    </xf>
    <xf numFmtId="0" fontId="18" fillId="0" borderId="0" xfId="0" applyFont="1" applyBorder="1" applyAlignment="1">
      <alignment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left" vertical="center"/>
    </xf>
    <xf numFmtId="0" fontId="18" fillId="0" borderId="0" xfId="0" applyFont="1" applyBorder="1" applyAlignment="1">
      <alignment horizontal="center" vertical="center" wrapText="1"/>
    </xf>
    <xf numFmtId="169" fontId="18" fillId="0" borderId="0" xfId="60" applyNumberFormat="1" applyFont="1" applyBorder="1" applyAlignment="1">
      <alignment horizontal="center" vertical="center" wrapText="1"/>
    </xf>
    <xf numFmtId="169" fontId="19" fillId="0" borderId="0" xfId="0" applyNumberFormat="1" applyFont="1" applyBorder="1" applyAlignment="1">
      <alignment horizontal="right"/>
    </xf>
    <xf numFmtId="16" fontId="18" fillId="0" borderId="0" xfId="0" applyNumberFormat="1" applyFont="1" applyBorder="1" applyAlignment="1">
      <alignment horizontal="center" vertical="center" wrapText="1"/>
    </xf>
    <xf numFmtId="0" fontId="19" fillId="0" borderId="0" xfId="0" applyFont="1" applyBorder="1" applyAlignment="1">
      <alignment horizontal="right"/>
    </xf>
    <xf numFmtId="0" fontId="18" fillId="0" borderId="0" xfId="0" applyFont="1" applyFill="1" applyBorder="1" applyAlignment="1">
      <alignment horizontal="center"/>
    </xf>
    <xf numFmtId="0" fontId="18" fillId="0" borderId="0" xfId="0" applyFont="1" applyBorder="1" applyAlignment="1">
      <alignment/>
    </xf>
    <xf numFmtId="0" fontId="18" fillId="0" borderId="0" xfId="0" applyFont="1" applyBorder="1" applyAlignment="1">
      <alignment horizontal="center"/>
    </xf>
    <xf numFmtId="0" fontId="18" fillId="0" borderId="19" xfId="0" applyFont="1" applyBorder="1" applyAlignment="1">
      <alignment horizontal="left" vertical="center"/>
    </xf>
    <xf numFmtId="0" fontId="18" fillId="0" borderId="10" xfId="0" applyFont="1" applyBorder="1" applyAlignment="1">
      <alignment horizontal="center"/>
    </xf>
    <xf numFmtId="169" fontId="18" fillId="0" borderId="10" xfId="60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20" fillId="4" borderId="10" xfId="0" applyFont="1" applyFill="1" applyBorder="1" applyAlignment="1">
      <alignment horizontal="center" vertical="center"/>
    </xf>
    <xf numFmtId="0" fontId="20" fillId="4" borderId="10" xfId="0" applyFont="1" applyFill="1" applyBorder="1" applyAlignment="1">
      <alignment horizontal="left" vertical="center" wrapText="1"/>
    </xf>
    <xf numFmtId="0" fontId="20" fillId="4" borderId="10" xfId="0" applyFont="1" applyFill="1" applyBorder="1" applyAlignment="1">
      <alignment horizontal="center" vertical="center" wrapText="1"/>
    </xf>
    <xf numFmtId="169" fontId="20" fillId="4" borderId="10" xfId="0" applyNumberFormat="1" applyFont="1" applyFill="1" applyBorder="1" applyAlignment="1">
      <alignment horizontal="center" vertical="center" wrapText="1"/>
    </xf>
    <xf numFmtId="0" fontId="20" fillId="4" borderId="13" xfId="0" applyFont="1" applyFill="1" applyBorder="1" applyAlignment="1">
      <alignment horizontal="center" vertical="center" wrapText="1"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0" fontId="18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left" vertical="center"/>
    </xf>
    <xf numFmtId="169" fontId="18" fillId="0" borderId="0" xfId="60" applyNumberFormat="1" applyFont="1" applyFill="1" applyBorder="1" applyAlignment="1">
      <alignment horizontal="center" vertical="center" wrapText="1"/>
    </xf>
    <xf numFmtId="169" fontId="19" fillId="0" borderId="0" xfId="0" applyNumberFormat="1" applyFont="1" applyFill="1" applyBorder="1" applyAlignment="1">
      <alignment horizontal="right"/>
    </xf>
    <xf numFmtId="43" fontId="18" fillId="0" borderId="0" xfId="60" applyFont="1" applyFill="1" applyBorder="1" applyAlignment="1">
      <alignment horizontal="center" vertical="center" wrapText="1"/>
    </xf>
    <xf numFmtId="16" fontId="18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16" fillId="0" borderId="0" xfId="0" applyFont="1" applyFill="1" applyBorder="1" applyAlignment="1">
      <alignment/>
    </xf>
    <xf numFmtId="0" fontId="21" fillId="0" borderId="0" xfId="0" applyFont="1" applyFill="1" applyBorder="1" applyAlignment="1">
      <alignment horizontal="center"/>
    </xf>
    <xf numFmtId="0" fontId="1" fillId="3" borderId="11" xfId="0" applyFont="1" applyFill="1" applyBorder="1" applyAlignment="1">
      <alignment/>
    </xf>
    <xf numFmtId="0" fontId="1" fillId="3" borderId="12" xfId="0" applyFont="1" applyFill="1" applyBorder="1" applyAlignment="1">
      <alignment/>
    </xf>
    <xf numFmtId="0" fontId="1" fillId="3" borderId="13" xfId="0" applyFont="1" applyFill="1" applyBorder="1" applyAlignment="1">
      <alignment/>
    </xf>
    <xf numFmtId="0" fontId="2" fillId="7" borderId="10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left" vertical="center"/>
    </xf>
    <xf numFmtId="169" fontId="19" fillId="0" borderId="0" xfId="0" applyNumberFormat="1" applyFont="1" applyFill="1" applyAlignment="1">
      <alignment horizontal="right"/>
    </xf>
    <xf numFmtId="0" fontId="18" fillId="0" borderId="0" xfId="0" applyFont="1" applyFill="1" applyAlignment="1">
      <alignment/>
    </xf>
    <xf numFmtId="0" fontId="0" fillId="0" borderId="0" xfId="0" applyFont="1" applyAlignment="1">
      <alignment/>
    </xf>
    <xf numFmtId="0" fontId="18" fillId="0" borderId="0" xfId="0" applyFont="1" applyAlignment="1">
      <alignment horizontal="right"/>
    </xf>
    <xf numFmtId="0" fontId="18" fillId="0" borderId="0" xfId="0" applyFont="1" applyFill="1" applyBorder="1" applyAlignment="1">
      <alignment horizontal="right"/>
    </xf>
    <xf numFmtId="1" fontId="18" fillId="0" borderId="0" xfId="0" applyNumberFormat="1" applyFont="1" applyAlignment="1">
      <alignment horizontal="right"/>
    </xf>
    <xf numFmtId="0" fontId="20" fillId="0" borderId="19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left" vertical="center" wrapText="1"/>
    </xf>
    <xf numFmtId="0" fontId="20" fillId="0" borderId="10" xfId="0" applyFont="1" applyFill="1" applyBorder="1" applyAlignment="1">
      <alignment horizontal="center" vertical="center" wrapText="1"/>
    </xf>
    <xf numFmtId="169" fontId="20" fillId="0" borderId="10" xfId="0" applyNumberFormat="1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/>
    </xf>
    <xf numFmtId="0" fontId="20" fillId="0" borderId="0" xfId="0" applyFont="1" applyFill="1" applyBorder="1" applyAlignment="1">
      <alignment/>
    </xf>
    <xf numFmtId="0" fontId="0" fillId="0" borderId="0" xfId="0" applyFont="1" applyAlignment="1">
      <alignment horizontal="center"/>
    </xf>
    <xf numFmtId="169" fontId="18" fillId="0" borderId="10" xfId="0" applyNumberFormat="1" applyFont="1" applyBorder="1" applyAlignment="1">
      <alignment vertical="center" wrapText="1"/>
    </xf>
    <xf numFmtId="1" fontId="22" fillId="0" borderId="0" xfId="0" applyNumberFormat="1" applyFont="1" applyAlignment="1">
      <alignment horizontal="right"/>
    </xf>
    <xf numFmtId="169" fontId="22" fillId="0" borderId="0" xfId="0" applyNumberFormat="1" applyFont="1" applyAlignment="1">
      <alignment horizontal="right"/>
    </xf>
    <xf numFmtId="0" fontId="22" fillId="0" borderId="11" xfId="0" applyFont="1" applyBorder="1" applyAlignment="1">
      <alignment horizontal="left" vertical="center"/>
    </xf>
    <xf numFmtId="0" fontId="18" fillId="0" borderId="13" xfId="0" applyFont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/>
    </xf>
    <xf numFmtId="0" fontId="18" fillId="0" borderId="11" xfId="0" applyFont="1" applyFill="1" applyBorder="1" applyAlignment="1">
      <alignment horizontal="left" vertical="center"/>
    </xf>
    <xf numFmtId="0" fontId="22" fillId="0" borderId="10" xfId="0" applyFont="1" applyFill="1" applyBorder="1" applyAlignment="1">
      <alignment horizontal="left" vertical="center"/>
    </xf>
    <xf numFmtId="0" fontId="18" fillId="0" borderId="19" xfId="0" applyFont="1" applyFill="1" applyBorder="1" applyAlignment="1">
      <alignment horizontal="center" vertical="center"/>
    </xf>
    <xf numFmtId="0" fontId="18" fillId="0" borderId="19" xfId="0" applyFont="1" applyFill="1" applyBorder="1" applyAlignment="1">
      <alignment horizontal="center" vertical="center" wrapText="1"/>
    </xf>
    <xf numFmtId="169" fontId="18" fillId="0" borderId="19" xfId="60" applyNumberFormat="1" applyFont="1" applyFill="1" applyBorder="1" applyAlignment="1">
      <alignment horizontal="center" vertical="center" wrapText="1"/>
    </xf>
    <xf numFmtId="0" fontId="18" fillId="0" borderId="19" xfId="0" applyFont="1" applyFill="1" applyBorder="1" applyAlignment="1">
      <alignment horizontal="center"/>
    </xf>
    <xf numFmtId="1" fontId="18" fillId="0" borderId="0" xfId="0" applyNumberFormat="1" applyFont="1" applyFill="1" applyAlignment="1">
      <alignment horizontal="right"/>
    </xf>
    <xf numFmtId="0" fontId="18" fillId="0" borderId="1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center" vertical="center" wrapText="1"/>
    </xf>
    <xf numFmtId="169" fontId="20" fillId="0" borderId="0" xfId="0" applyNumberFormat="1" applyFont="1" applyFill="1" applyBorder="1" applyAlignment="1">
      <alignment horizontal="center" vertical="center" wrapText="1"/>
    </xf>
    <xf numFmtId="1" fontId="18" fillId="0" borderId="0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/>
    </xf>
    <xf numFmtId="0" fontId="28" fillId="0" borderId="0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 vertical="center" wrapText="1"/>
    </xf>
    <xf numFmtId="1" fontId="26" fillId="0" borderId="0" xfId="0" applyNumberFormat="1" applyFont="1" applyFill="1" applyBorder="1" applyAlignment="1">
      <alignment horizontal="right"/>
    </xf>
    <xf numFmtId="169" fontId="29" fillId="0" borderId="0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18" fillId="0" borderId="0" xfId="0" applyFont="1" applyBorder="1" applyAlignment="1">
      <alignment horizontal="right"/>
    </xf>
    <xf numFmtId="1" fontId="18" fillId="0" borderId="0" xfId="0" applyNumberFormat="1" applyFont="1" applyBorder="1" applyAlignment="1">
      <alignment horizontal="right"/>
    </xf>
    <xf numFmtId="0" fontId="20" fillId="4" borderId="0" xfId="0" applyFont="1" applyFill="1" applyBorder="1" applyAlignment="1">
      <alignment horizontal="center" vertical="center"/>
    </xf>
    <xf numFmtId="0" fontId="20" fillId="4" borderId="0" xfId="0" applyFont="1" applyFill="1" applyBorder="1" applyAlignment="1">
      <alignment horizontal="left" vertical="center" wrapText="1"/>
    </xf>
    <xf numFmtId="0" fontId="20" fillId="4" borderId="0" xfId="0" applyFont="1" applyFill="1" applyBorder="1" applyAlignment="1">
      <alignment horizontal="center" vertical="center" wrapText="1"/>
    </xf>
    <xf numFmtId="169" fontId="20" fillId="4" borderId="0" xfId="0" applyNumberFormat="1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49" fontId="1" fillId="3" borderId="10" xfId="0" applyNumberFormat="1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8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5" fillId="20" borderId="10" xfId="0" applyFont="1" applyFill="1" applyBorder="1" applyAlignment="1">
      <alignment horizontal="center"/>
    </xf>
    <xf numFmtId="0" fontId="2" fillId="7" borderId="12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left"/>
    </xf>
    <xf numFmtId="0" fontId="2" fillId="3" borderId="13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left" wrapText="1"/>
    </xf>
    <xf numFmtId="0" fontId="1" fillId="3" borderId="13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45" fillId="0" borderId="11" xfId="0" applyFont="1" applyFill="1" applyBorder="1" applyAlignment="1">
      <alignment horizontal="left"/>
    </xf>
    <xf numFmtId="0" fontId="45" fillId="0" borderId="12" xfId="0" applyFont="1" applyFill="1" applyBorder="1" applyAlignment="1">
      <alignment horizontal="left"/>
    </xf>
    <xf numFmtId="0" fontId="45" fillId="0" borderId="13" xfId="0" applyFont="1" applyFill="1" applyBorder="1" applyAlignment="1">
      <alignment horizontal="left"/>
    </xf>
    <xf numFmtId="0" fontId="1" fillId="3" borderId="11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0" fontId="16" fillId="0" borderId="0" xfId="0" applyFont="1" applyAlignment="1">
      <alignment horizontal="left"/>
    </xf>
    <xf numFmtId="0" fontId="18" fillId="0" borderId="0" xfId="0" applyFont="1" applyFill="1" applyAlignment="1">
      <alignment horizontal="center"/>
    </xf>
    <xf numFmtId="0" fontId="18" fillId="0" borderId="10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2" fillId="7" borderId="11" xfId="0" applyFont="1" applyFill="1" applyBorder="1" applyAlignment="1">
      <alignment horizontal="center"/>
    </xf>
    <xf numFmtId="0" fontId="2" fillId="7" borderId="13" xfId="0" applyFont="1" applyFill="1" applyBorder="1" applyAlignment="1">
      <alignment horizontal="center"/>
    </xf>
    <xf numFmtId="0" fontId="1" fillId="3" borderId="10" xfId="0" applyNumberFormat="1" applyFont="1" applyFill="1" applyBorder="1" applyAlignment="1">
      <alignment horizontal="center"/>
    </xf>
    <xf numFmtId="0" fontId="5" fillId="8" borderId="11" xfId="0" applyFont="1" applyFill="1" applyBorder="1" applyAlignment="1">
      <alignment horizontal="center"/>
    </xf>
    <xf numFmtId="0" fontId="5" fillId="8" borderId="13" xfId="0" applyFont="1" applyFill="1" applyBorder="1" applyAlignment="1">
      <alignment horizontal="center"/>
    </xf>
    <xf numFmtId="0" fontId="2" fillId="8" borderId="11" xfId="0" applyFont="1" applyFill="1" applyBorder="1" applyAlignment="1">
      <alignment horizontal="center"/>
    </xf>
    <xf numFmtId="0" fontId="2" fillId="8" borderId="13" xfId="0" applyFont="1" applyFill="1" applyBorder="1" applyAlignment="1">
      <alignment horizontal="center"/>
    </xf>
    <xf numFmtId="0" fontId="1" fillId="8" borderId="11" xfId="0" applyFont="1" applyFill="1" applyBorder="1" applyAlignment="1">
      <alignment horizontal="center"/>
    </xf>
    <xf numFmtId="0" fontId="1" fillId="8" borderId="12" xfId="0" applyFont="1" applyFill="1" applyBorder="1" applyAlignment="1">
      <alignment horizontal="center"/>
    </xf>
    <xf numFmtId="0" fontId="1" fillId="8" borderId="13" xfId="0" applyFont="1" applyFill="1" applyBorder="1" applyAlignment="1">
      <alignment horizontal="center"/>
    </xf>
    <xf numFmtId="0" fontId="2" fillId="8" borderId="11" xfId="0" applyFont="1" applyFill="1" applyBorder="1" applyAlignment="1">
      <alignment horizontal="left" wrapText="1"/>
    </xf>
    <xf numFmtId="0" fontId="2" fillId="8" borderId="12" xfId="0" applyFont="1" applyFill="1" applyBorder="1" applyAlignment="1">
      <alignment horizontal="left"/>
    </xf>
    <xf numFmtId="0" fontId="2" fillId="8" borderId="13" xfId="0" applyFont="1" applyFill="1" applyBorder="1" applyAlignment="1">
      <alignment horizontal="left"/>
    </xf>
    <xf numFmtId="0" fontId="1" fillId="8" borderId="10" xfId="0" applyNumberFormat="1" applyFont="1" applyFill="1" applyBorder="1" applyAlignment="1">
      <alignment horizontal="center"/>
    </xf>
    <xf numFmtId="0" fontId="6" fillId="8" borderId="11" xfId="0" applyFont="1" applyFill="1" applyBorder="1" applyAlignment="1">
      <alignment horizontal="center"/>
    </xf>
    <xf numFmtId="0" fontId="6" fillId="8" borderId="13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1" xfId="0" applyFont="1" applyBorder="1" applyAlignment="1">
      <alignment horizontal="left" wrapText="1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16" fontId="1" fillId="0" borderId="10" xfId="0" applyNumberFormat="1" applyFont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7" borderId="11" xfId="0" applyFont="1" applyFill="1" applyBorder="1" applyAlignment="1">
      <alignment horizontal="left"/>
    </xf>
    <xf numFmtId="0" fontId="1" fillId="7" borderId="12" xfId="0" applyFont="1" applyFill="1" applyBorder="1" applyAlignment="1">
      <alignment horizontal="left"/>
    </xf>
    <xf numFmtId="0" fontId="1" fillId="7" borderId="13" xfId="0" applyFont="1" applyFill="1" applyBorder="1" applyAlignment="1">
      <alignment horizontal="left"/>
    </xf>
    <xf numFmtId="0" fontId="2" fillId="7" borderId="20" xfId="0" applyFont="1" applyFill="1" applyBorder="1" applyAlignment="1">
      <alignment horizontal="center"/>
    </xf>
    <xf numFmtId="0" fontId="2" fillId="7" borderId="21" xfId="0" applyFont="1" applyFill="1" applyBorder="1" applyAlignment="1">
      <alignment horizontal="center"/>
    </xf>
    <xf numFmtId="0" fontId="1" fillId="0" borderId="11" xfId="0" applyFont="1" applyBorder="1" applyAlignment="1">
      <alignment horizontal="left" wrapText="1"/>
    </xf>
    <xf numFmtId="0" fontId="1" fillId="0" borderId="12" xfId="0" applyFont="1" applyBorder="1" applyAlignment="1">
      <alignment horizontal="left" wrapText="1"/>
    </xf>
    <xf numFmtId="0" fontId="1" fillId="0" borderId="13" xfId="0" applyFont="1" applyBorder="1" applyAlignment="1">
      <alignment horizontal="left" wrapText="1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left"/>
    </xf>
    <xf numFmtId="0" fontId="1" fillId="0" borderId="13" xfId="0" applyFont="1" applyFill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2" fillId="4" borderId="11" xfId="0" applyFont="1" applyFill="1" applyBorder="1" applyAlignment="1">
      <alignment horizontal="left"/>
    </xf>
    <xf numFmtId="0" fontId="2" fillId="4" borderId="12" xfId="0" applyFont="1" applyFill="1" applyBorder="1" applyAlignment="1">
      <alignment horizontal="left"/>
    </xf>
    <xf numFmtId="0" fontId="2" fillId="4" borderId="13" xfId="0" applyFont="1" applyFill="1" applyBorder="1" applyAlignment="1">
      <alignment horizontal="left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4" borderId="10" xfId="0" applyFont="1" applyFill="1" applyBorder="1" applyAlignment="1">
      <alignment horizontal="center"/>
    </xf>
    <xf numFmtId="0" fontId="2" fillId="22" borderId="10" xfId="0" applyFont="1" applyFill="1" applyBorder="1" applyAlignment="1">
      <alignment horizontal="center"/>
    </xf>
    <xf numFmtId="0" fontId="2" fillId="25" borderId="11" xfId="0" applyFont="1" applyFill="1" applyBorder="1" applyAlignment="1">
      <alignment horizontal="left"/>
    </xf>
    <xf numFmtId="0" fontId="2" fillId="25" borderId="12" xfId="0" applyFont="1" applyFill="1" applyBorder="1" applyAlignment="1">
      <alignment horizontal="left"/>
    </xf>
    <xf numFmtId="0" fontId="2" fillId="25" borderId="13" xfId="0" applyFont="1" applyFill="1" applyBorder="1" applyAlignment="1">
      <alignment horizontal="left"/>
    </xf>
    <xf numFmtId="0" fontId="1" fillId="4" borderId="10" xfId="0" applyFont="1" applyFill="1" applyBorder="1" applyAlignment="1">
      <alignment horizontal="center"/>
    </xf>
    <xf numFmtId="0" fontId="2" fillId="25" borderId="10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2" fillId="22" borderId="11" xfId="0" applyFont="1" applyFill="1" applyBorder="1" applyAlignment="1">
      <alignment horizontal="center"/>
    </xf>
    <xf numFmtId="0" fontId="2" fillId="22" borderId="13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1" fillId="4" borderId="13" xfId="0" applyFont="1" applyFill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/>
    </xf>
    <xf numFmtId="0" fontId="1" fillId="0" borderId="11" xfId="0" applyFont="1" applyFill="1" applyBorder="1" applyAlignment="1">
      <alignment horizontal="left" wrapText="1"/>
    </xf>
    <xf numFmtId="0" fontId="1" fillId="0" borderId="12" xfId="0" applyFont="1" applyFill="1" applyBorder="1" applyAlignment="1">
      <alignment horizontal="left" wrapText="1"/>
    </xf>
    <xf numFmtId="0" fontId="1" fillId="0" borderId="13" xfId="0" applyFont="1" applyFill="1" applyBorder="1" applyAlignment="1">
      <alignment horizontal="left" wrapText="1"/>
    </xf>
    <xf numFmtId="0" fontId="1" fillId="0" borderId="11" xfId="0" applyFont="1" applyFill="1" applyBorder="1" applyAlignment="1">
      <alignment horizontal="left" wrapText="1"/>
    </xf>
    <xf numFmtId="0" fontId="1" fillId="0" borderId="12" xfId="0" applyFont="1" applyFill="1" applyBorder="1" applyAlignment="1">
      <alignment horizontal="left" wrapText="1"/>
    </xf>
    <xf numFmtId="0" fontId="1" fillId="0" borderId="13" xfId="0" applyFont="1" applyFill="1" applyBorder="1" applyAlignment="1">
      <alignment horizontal="left" wrapText="1"/>
    </xf>
    <xf numFmtId="0" fontId="1" fillId="0" borderId="11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left"/>
    </xf>
    <xf numFmtId="0" fontId="1" fillId="0" borderId="13" xfId="0" applyFont="1" applyFill="1" applyBorder="1" applyAlignment="1">
      <alignment horizontal="left"/>
    </xf>
    <xf numFmtId="0" fontId="9" fillId="0" borderId="11" xfId="0" applyFont="1" applyFill="1" applyBorder="1" applyAlignment="1">
      <alignment horizontal="left"/>
    </xf>
    <xf numFmtId="0" fontId="9" fillId="0" borderId="12" xfId="0" applyFont="1" applyFill="1" applyBorder="1" applyAlignment="1">
      <alignment horizontal="left"/>
    </xf>
    <xf numFmtId="0" fontId="9" fillId="0" borderId="13" xfId="0" applyFont="1" applyFill="1" applyBorder="1" applyAlignment="1">
      <alignment horizontal="left"/>
    </xf>
    <xf numFmtId="0" fontId="2" fillId="24" borderId="11" xfId="0" applyFont="1" applyFill="1" applyBorder="1" applyAlignment="1">
      <alignment horizontal="left"/>
    </xf>
    <xf numFmtId="0" fontId="2" fillId="24" borderId="12" xfId="0" applyFont="1" applyFill="1" applyBorder="1" applyAlignment="1">
      <alignment horizontal="left"/>
    </xf>
    <xf numFmtId="0" fontId="2" fillId="24" borderId="13" xfId="0" applyFont="1" applyFill="1" applyBorder="1" applyAlignment="1">
      <alignment horizontal="left"/>
    </xf>
    <xf numFmtId="0" fontId="1" fillId="4" borderId="12" xfId="0" applyFont="1" applyFill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3" fillId="20" borderId="11" xfId="0" applyFont="1" applyFill="1" applyBorder="1" applyAlignment="1">
      <alignment horizontal="center"/>
    </xf>
    <xf numFmtId="0" fontId="3" fillId="20" borderId="13" xfId="0" applyFont="1" applyFill="1" applyBorder="1" applyAlignment="1">
      <alignment horizontal="center"/>
    </xf>
    <xf numFmtId="0" fontId="3" fillId="20" borderId="12" xfId="0" applyFont="1" applyFill="1" applyBorder="1" applyAlignment="1">
      <alignment horizontal="center"/>
    </xf>
    <xf numFmtId="0" fontId="2" fillId="22" borderId="12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14" fillId="0" borderId="2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22" xfId="0" applyFont="1" applyFill="1" applyBorder="1" applyAlignment="1">
      <alignment horizontal="center" vertical="center"/>
    </xf>
    <xf numFmtId="0" fontId="14" fillId="0" borderId="23" xfId="0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textRotation="90" wrapText="1"/>
    </xf>
    <xf numFmtId="0" fontId="3" fillId="0" borderId="21" xfId="0" applyFont="1" applyBorder="1" applyAlignment="1">
      <alignment horizontal="center" textRotation="90" wrapText="1"/>
    </xf>
    <xf numFmtId="0" fontId="3" fillId="0" borderId="16" xfId="0" applyFont="1" applyBorder="1" applyAlignment="1">
      <alignment horizontal="center" textRotation="90" wrapText="1"/>
    </xf>
    <xf numFmtId="0" fontId="3" fillId="0" borderId="15" xfId="0" applyFont="1" applyBorder="1" applyAlignment="1">
      <alignment horizontal="center" textRotation="90" wrapText="1"/>
    </xf>
    <xf numFmtId="0" fontId="3" fillId="0" borderId="24" xfId="0" applyFont="1" applyBorder="1" applyAlignment="1">
      <alignment horizontal="center" textRotation="90" wrapText="1"/>
    </xf>
    <xf numFmtId="0" fontId="3" fillId="0" borderId="23" xfId="0" applyFont="1" applyBorder="1" applyAlignment="1">
      <alignment horizontal="center" textRotation="90" wrapText="1"/>
    </xf>
    <xf numFmtId="0" fontId="3" fillId="0" borderId="0" xfId="0" applyFont="1" applyBorder="1" applyAlignment="1">
      <alignment horizontal="center" textRotation="90" wrapText="1"/>
    </xf>
    <xf numFmtId="0" fontId="3" fillId="0" borderId="22" xfId="0" applyFont="1" applyBorder="1" applyAlignment="1">
      <alignment horizontal="center" textRotation="90" wrapText="1"/>
    </xf>
    <xf numFmtId="0" fontId="3" fillId="0" borderId="14" xfId="0" applyFont="1" applyBorder="1" applyAlignment="1">
      <alignment horizontal="center" textRotation="90" wrapText="1"/>
    </xf>
    <xf numFmtId="0" fontId="3" fillId="0" borderId="20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19" xfId="0" applyFont="1" applyBorder="1" applyAlignment="1">
      <alignment horizontal="center" vertical="center" textRotation="90"/>
    </xf>
    <xf numFmtId="0" fontId="3" fillId="0" borderId="18" xfId="0" applyFont="1" applyBorder="1" applyAlignment="1">
      <alignment horizontal="center" vertical="center" textRotation="90"/>
    </xf>
    <xf numFmtId="0" fontId="3" fillId="0" borderId="17" xfId="0" applyFont="1" applyBorder="1" applyAlignment="1">
      <alignment horizontal="center" vertical="center" textRotation="90"/>
    </xf>
    <xf numFmtId="0" fontId="6" fillId="0" borderId="20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textRotation="90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2" fillId="25" borderId="11" xfId="0" applyFont="1" applyFill="1" applyBorder="1" applyAlignment="1">
      <alignment horizontal="center"/>
    </xf>
    <xf numFmtId="0" fontId="2" fillId="25" borderId="13" xfId="0" applyFont="1" applyFill="1" applyBorder="1" applyAlignment="1">
      <alignment horizontal="center"/>
    </xf>
    <xf numFmtId="0" fontId="2" fillId="22" borderId="11" xfId="0" applyFont="1" applyFill="1" applyBorder="1" applyAlignment="1">
      <alignment horizontal="left"/>
    </xf>
    <xf numFmtId="0" fontId="2" fillId="22" borderId="12" xfId="0" applyFont="1" applyFill="1" applyBorder="1" applyAlignment="1">
      <alignment horizontal="left"/>
    </xf>
    <xf numFmtId="0" fontId="2" fillId="22" borderId="13" xfId="0" applyFont="1" applyFill="1" applyBorder="1" applyAlignment="1">
      <alignment horizontal="left"/>
    </xf>
    <xf numFmtId="0" fontId="2" fillId="25" borderId="12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1" fillId="25" borderId="10" xfId="0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1" fillId="0" borderId="12" xfId="0" applyFont="1" applyFill="1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2" fillId="7" borderId="10" xfId="0" applyFont="1" applyFill="1" applyBorder="1" applyAlignment="1">
      <alignment horizontal="center"/>
    </xf>
    <xf numFmtId="0" fontId="9" fillId="0" borderId="11" xfId="0" applyFont="1" applyBorder="1" applyAlignment="1">
      <alignment horizontal="left"/>
    </xf>
    <xf numFmtId="0" fontId="9" fillId="0" borderId="12" xfId="0" applyFont="1" applyBorder="1" applyAlignment="1">
      <alignment horizontal="left"/>
    </xf>
    <xf numFmtId="0" fontId="9" fillId="0" borderId="13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0" fontId="3" fillId="0" borderId="24" xfId="0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0" fontId="3" fillId="0" borderId="23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22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0" fillId="0" borderId="20" xfId="0" applyBorder="1" applyAlignment="1">
      <alignment/>
    </xf>
    <xf numFmtId="0" fontId="0" fillId="0" borderId="24" xfId="0" applyBorder="1" applyAlignment="1">
      <alignment/>
    </xf>
    <xf numFmtId="0" fontId="0" fillId="0" borderId="21" xfId="0" applyBorder="1" applyAlignment="1">
      <alignment/>
    </xf>
    <xf numFmtId="0" fontId="0" fillId="0" borderId="23" xfId="0" applyBorder="1" applyAlignment="1">
      <alignment/>
    </xf>
    <xf numFmtId="0" fontId="0" fillId="0" borderId="0" xfId="0" applyBorder="1" applyAlignment="1">
      <alignment/>
    </xf>
    <xf numFmtId="0" fontId="0" fillId="0" borderId="22" xfId="0" applyBorder="1" applyAlignment="1">
      <alignment/>
    </xf>
    <xf numFmtId="0" fontId="0" fillId="0" borderId="16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9" fillId="0" borderId="11" xfId="0" applyFont="1" applyBorder="1" applyAlignment="1">
      <alignment horizontal="left"/>
    </xf>
    <xf numFmtId="0" fontId="9" fillId="0" borderId="12" xfId="0" applyFont="1" applyBorder="1" applyAlignment="1">
      <alignment horizontal="left"/>
    </xf>
    <xf numFmtId="0" fontId="9" fillId="0" borderId="13" xfId="0" applyFont="1" applyBorder="1" applyAlignment="1">
      <alignment horizontal="left"/>
    </xf>
    <xf numFmtId="0" fontId="1" fillId="0" borderId="20" xfId="0" applyFont="1" applyFill="1" applyBorder="1" applyAlignment="1">
      <alignment/>
    </xf>
    <xf numFmtId="0" fontId="1" fillId="0" borderId="24" xfId="0" applyFont="1" applyFill="1" applyBorder="1" applyAlignment="1">
      <alignment/>
    </xf>
    <xf numFmtId="0" fontId="1" fillId="0" borderId="21" xfId="0" applyFont="1" applyFill="1" applyBorder="1" applyAlignment="1">
      <alignment/>
    </xf>
    <xf numFmtId="0" fontId="1" fillId="0" borderId="23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22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3" fillId="0" borderId="12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wrapText="1"/>
    </xf>
    <xf numFmtId="0" fontId="9" fillId="0" borderId="11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13" xfId="0" applyFont="1" applyBorder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5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1" fillId="26" borderId="11" xfId="0" applyFont="1" applyFill="1" applyBorder="1" applyAlignment="1">
      <alignment horizontal="center"/>
    </xf>
    <xf numFmtId="0" fontId="1" fillId="26" borderId="12" xfId="0" applyFont="1" applyFill="1" applyBorder="1" applyAlignment="1">
      <alignment horizontal="center"/>
    </xf>
    <xf numFmtId="0" fontId="1" fillId="26" borderId="13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1" fillId="4" borderId="13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64"/>
  <sheetViews>
    <sheetView tabSelected="1" view="pageBreakPreview" zoomScale="110" zoomScaleSheetLayoutView="110" zoomScalePageLayoutView="0" workbookViewId="0" topLeftCell="A82">
      <selection activeCell="C112" sqref="C112"/>
    </sheetView>
  </sheetViews>
  <sheetFormatPr defaultColWidth="9.00390625" defaultRowHeight="12.75"/>
  <cols>
    <col min="1" max="1" width="10.125" style="132" customWidth="1"/>
    <col min="2" max="2" width="5.875" style="132" customWidth="1"/>
    <col min="3" max="3" width="41.125" style="132" customWidth="1"/>
    <col min="4" max="4" width="13.875" style="132" bestFit="1" customWidth="1"/>
    <col min="5" max="5" width="9.125" style="132" customWidth="1"/>
    <col min="6" max="7" width="9.50390625" style="132" bestFit="1" customWidth="1"/>
    <col min="8" max="10" width="9.125" style="132" customWidth="1"/>
    <col min="11" max="11" width="6.50390625" style="144" customWidth="1"/>
    <col min="12" max="12" width="7.125" style="144" customWidth="1"/>
    <col min="13" max="13" width="7.125" style="132" customWidth="1"/>
    <col min="14" max="14" width="8.625" style="0" customWidth="1"/>
  </cols>
  <sheetData>
    <row r="1" spans="9:13" ht="15">
      <c r="I1" s="213" t="s">
        <v>169</v>
      </c>
      <c r="J1" s="213"/>
      <c r="K1" s="213"/>
      <c r="L1" s="213"/>
      <c r="M1" s="213"/>
    </row>
    <row r="2" spans="9:12" ht="15">
      <c r="I2" s="69" t="s">
        <v>170</v>
      </c>
      <c r="J2" s="69"/>
      <c r="K2" s="85"/>
      <c r="L2" s="102"/>
    </row>
    <row r="3" spans="9:13" ht="15">
      <c r="I3" s="213" t="s">
        <v>171</v>
      </c>
      <c r="J3" s="213"/>
      <c r="K3" s="213"/>
      <c r="L3" s="213"/>
      <c r="M3" s="86"/>
    </row>
    <row r="4" spans="5:12" s="70" customFormat="1" ht="15">
      <c r="E4" s="71"/>
      <c r="F4" s="71"/>
      <c r="G4" s="71"/>
      <c r="H4" s="71"/>
      <c r="I4" s="71"/>
      <c r="J4" s="71"/>
      <c r="K4" s="72"/>
      <c r="L4" s="72"/>
    </row>
    <row r="5" spans="5:12" s="70" customFormat="1" ht="15">
      <c r="E5" s="71"/>
      <c r="F5" s="71"/>
      <c r="G5" s="71"/>
      <c r="H5" s="71"/>
      <c r="I5" s="71"/>
      <c r="J5" s="71"/>
      <c r="K5" s="72"/>
      <c r="L5" s="72"/>
    </row>
    <row r="6" spans="5:12" s="70" customFormat="1" ht="15">
      <c r="E6" s="71"/>
      <c r="F6" s="71"/>
      <c r="G6" s="71"/>
      <c r="H6" s="71"/>
      <c r="I6" s="71"/>
      <c r="J6" s="71"/>
      <c r="K6" s="72"/>
      <c r="L6" s="72"/>
    </row>
    <row r="7" spans="5:12" s="70" customFormat="1" ht="15">
      <c r="E7" s="71"/>
      <c r="F7" s="71"/>
      <c r="G7" s="71"/>
      <c r="H7" s="71"/>
      <c r="I7" s="71"/>
      <c r="J7" s="71"/>
      <c r="K7" s="72"/>
      <c r="L7" s="72"/>
    </row>
    <row r="8" spans="3:12" s="70" customFormat="1" ht="15">
      <c r="C8" s="214" t="s">
        <v>167</v>
      </c>
      <c r="D8" s="214"/>
      <c r="E8" s="214"/>
      <c r="F8" s="214"/>
      <c r="G8" s="214"/>
      <c r="H8" s="214"/>
      <c r="I8" s="214"/>
      <c r="J8" s="71"/>
      <c r="K8" s="72"/>
      <c r="L8" s="72"/>
    </row>
    <row r="9" spans="3:12" s="70" customFormat="1" ht="15">
      <c r="C9" s="212" t="s">
        <v>168</v>
      </c>
      <c r="D9" s="212"/>
      <c r="E9" s="212"/>
      <c r="F9" s="212"/>
      <c r="G9" s="212"/>
      <c r="H9" s="212"/>
      <c r="I9" s="212"/>
      <c r="J9" s="71"/>
      <c r="K9" s="72"/>
      <c r="L9" s="72"/>
    </row>
    <row r="10" spans="3:12" s="70" customFormat="1" ht="15">
      <c r="C10" s="212" t="s">
        <v>276</v>
      </c>
      <c r="D10" s="212"/>
      <c r="E10" s="212"/>
      <c r="F10" s="212"/>
      <c r="G10" s="212"/>
      <c r="H10" s="212"/>
      <c r="I10" s="212"/>
      <c r="J10" s="71"/>
      <c r="K10" s="72"/>
      <c r="L10" s="72"/>
    </row>
    <row r="11" spans="11:14" s="70" customFormat="1" ht="15">
      <c r="K11" s="72"/>
      <c r="L11" s="72"/>
      <c r="M11" s="133"/>
      <c r="N11" s="82" t="s">
        <v>147</v>
      </c>
    </row>
    <row r="12" spans="1:16" s="70" customFormat="1" ht="30">
      <c r="A12" s="73" t="s">
        <v>148</v>
      </c>
      <c r="B12" s="215" t="s">
        <v>149</v>
      </c>
      <c r="C12" s="216"/>
      <c r="D12" s="74" t="s">
        <v>150</v>
      </c>
      <c r="E12" s="74" t="s">
        <v>151</v>
      </c>
      <c r="F12" s="74" t="s">
        <v>152</v>
      </c>
      <c r="G12" s="74" t="s">
        <v>153</v>
      </c>
      <c r="H12" s="74" t="s">
        <v>155</v>
      </c>
      <c r="I12" s="74" t="s">
        <v>154</v>
      </c>
      <c r="J12" s="74" t="s">
        <v>156</v>
      </c>
      <c r="K12" s="215" t="s">
        <v>157</v>
      </c>
      <c r="L12" s="215"/>
      <c r="M12" s="134" t="s">
        <v>158</v>
      </c>
      <c r="N12" s="83" t="s">
        <v>159</v>
      </c>
      <c r="O12" s="91"/>
      <c r="P12" s="88"/>
    </row>
    <row r="13" spans="1:16" s="70" customFormat="1" ht="15">
      <c r="A13" s="87" t="s">
        <v>172</v>
      </c>
      <c r="B13" s="73" t="s">
        <v>160</v>
      </c>
      <c r="C13" s="75" t="s">
        <v>51</v>
      </c>
      <c r="D13" s="74"/>
      <c r="E13" s="74"/>
      <c r="F13" s="76">
        <v>4</v>
      </c>
      <c r="G13" s="76"/>
      <c r="H13" s="76"/>
      <c r="I13" s="76"/>
      <c r="J13" s="74"/>
      <c r="K13" s="74"/>
      <c r="L13" s="74"/>
      <c r="M13" s="135">
        <f aca="true" t="shared" si="0" ref="M13:M18">E13*0.12</f>
        <v>0</v>
      </c>
      <c r="N13" s="84">
        <f aca="true" t="shared" si="1" ref="N13:N18">SUM(G13:I13)</f>
        <v>0</v>
      </c>
      <c r="O13" s="92"/>
      <c r="P13" s="88"/>
    </row>
    <row r="14" spans="1:16" s="70" customFormat="1" ht="15">
      <c r="A14" s="73"/>
      <c r="B14" s="73" t="s">
        <v>161</v>
      </c>
      <c r="C14" s="75" t="s">
        <v>24</v>
      </c>
      <c r="D14" s="74">
        <v>2</v>
      </c>
      <c r="E14" s="74">
        <v>72</v>
      </c>
      <c r="F14" s="76">
        <v>10</v>
      </c>
      <c r="G14" s="76"/>
      <c r="H14" s="76"/>
      <c r="I14" s="76">
        <v>10</v>
      </c>
      <c r="J14" s="74">
        <f>E14-F14</f>
        <v>62</v>
      </c>
      <c r="K14" s="74" t="s">
        <v>185</v>
      </c>
      <c r="L14" s="74"/>
      <c r="M14" s="135">
        <f t="shared" si="0"/>
        <v>8.64</v>
      </c>
      <c r="N14" s="84">
        <f t="shared" si="1"/>
        <v>10</v>
      </c>
      <c r="O14" s="92"/>
      <c r="P14" s="88"/>
    </row>
    <row r="15" spans="1:16" s="70" customFormat="1" ht="15">
      <c r="A15" s="73"/>
      <c r="B15" s="73" t="s">
        <v>162</v>
      </c>
      <c r="C15" s="75" t="s">
        <v>40</v>
      </c>
      <c r="D15" s="126"/>
      <c r="E15" s="126"/>
      <c r="F15" s="76">
        <v>6</v>
      </c>
      <c r="G15" s="76">
        <v>6</v>
      </c>
      <c r="H15" s="76"/>
      <c r="I15" s="76"/>
      <c r="J15" s="74"/>
      <c r="K15" s="100"/>
      <c r="L15" s="74"/>
      <c r="M15" s="135">
        <f t="shared" si="0"/>
        <v>0</v>
      </c>
      <c r="N15" s="84">
        <f t="shared" si="1"/>
        <v>6</v>
      </c>
      <c r="O15" s="88"/>
      <c r="P15" s="88"/>
    </row>
    <row r="16" spans="1:16" s="70" customFormat="1" ht="15">
      <c r="A16" s="73"/>
      <c r="B16" s="73" t="s">
        <v>163</v>
      </c>
      <c r="C16" s="75" t="s">
        <v>198</v>
      </c>
      <c r="D16" s="126"/>
      <c r="E16" s="126"/>
      <c r="F16" s="76">
        <v>6</v>
      </c>
      <c r="G16" s="76">
        <v>6</v>
      </c>
      <c r="H16" s="76"/>
      <c r="I16" s="76"/>
      <c r="J16" s="74"/>
      <c r="K16" s="100"/>
      <c r="L16" s="74"/>
      <c r="M16" s="135">
        <f t="shared" si="0"/>
        <v>0</v>
      </c>
      <c r="N16" s="84">
        <f t="shared" si="1"/>
        <v>6</v>
      </c>
      <c r="O16" s="88"/>
      <c r="P16" s="88"/>
    </row>
    <row r="17" spans="1:16" s="70" customFormat="1" ht="15">
      <c r="A17" s="73"/>
      <c r="B17" s="73" t="s">
        <v>164</v>
      </c>
      <c r="C17" s="75" t="s">
        <v>41</v>
      </c>
      <c r="D17" s="126"/>
      <c r="E17" s="126"/>
      <c r="F17" s="76">
        <v>6</v>
      </c>
      <c r="G17" s="76">
        <v>6</v>
      </c>
      <c r="H17" s="76"/>
      <c r="I17" s="76"/>
      <c r="J17" s="74"/>
      <c r="K17" s="100"/>
      <c r="L17" s="74"/>
      <c r="M17" s="135">
        <f t="shared" si="0"/>
        <v>0</v>
      </c>
      <c r="N17" s="84">
        <f t="shared" si="1"/>
        <v>6</v>
      </c>
      <c r="O17" s="88"/>
      <c r="P17" s="88"/>
    </row>
    <row r="18" spans="1:16" s="70" customFormat="1" ht="15">
      <c r="A18" s="73"/>
      <c r="B18" s="73" t="s">
        <v>165</v>
      </c>
      <c r="C18" s="75" t="s">
        <v>70</v>
      </c>
      <c r="D18" s="126"/>
      <c r="E18" s="126"/>
      <c r="F18" s="76">
        <v>4</v>
      </c>
      <c r="G18" s="76">
        <v>4</v>
      </c>
      <c r="H18" s="76"/>
      <c r="I18" s="76"/>
      <c r="J18" s="74"/>
      <c r="K18" s="100"/>
      <c r="L18" s="74"/>
      <c r="M18" s="135">
        <f t="shared" si="0"/>
        <v>0</v>
      </c>
      <c r="N18" s="84">
        <f t="shared" si="1"/>
        <v>4</v>
      </c>
      <c r="O18" s="88"/>
      <c r="P18" s="88"/>
    </row>
    <row r="19" spans="1:16" s="70" customFormat="1" ht="15">
      <c r="A19" s="73"/>
      <c r="B19" s="73"/>
      <c r="C19" s="79"/>
      <c r="D19" s="74"/>
      <c r="E19" s="74"/>
      <c r="F19" s="74"/>
      <c r="G19" s="74"/>
      <c r="H19" s="80"/>
      <c r="I19" s="74"/>
      <c r="J19" s="74"/>
      <c r="K19" s="74"/>
      <c r="L19" s="74"/>
      <c r="M19" s="133"/>
      <c r="N19" s="81"/>
      <c r="O19" s="88"/>
      <c r="P19" s="88"/>
    </row>
    <row r="20" spans="1:16" s="108" customFormat="1" ht="15">
      <c r="A20" s="103"/>
      <c r="B20" s="103"/>
      <c r="C20" s="104" t="s">
        <v>54</v>
      </c>
      <c r="D20" s="105">
        <f aca="true" t="shared" si="2" ref="D20:J20">SUM(D13:D19)</f>
        <v>2</v>
      </c>
      <c r="E20" s="105">
        <v>72</v>
      </c>
      <c r="F20" s="106">
        <f t="shared" si="2"/>
        <v>36</v>
      </c>
      <c r="G20" s="105">
        <f t="shared" si="2"/>
        <v>22</v>
      </c>
      <c r="H20" s="105">
        <f t="shared" si="2"/>
        <v>0</v>
      </c>
      <c r="I20" s="105">
        <f t="shared" si="2"/>
        <v>10</v>
      </c>
      <c r="J20" s="105">
        <f t="shared" si="2"/>
        <v>62</v>
      </c>
      <c r="K20" s="105">
        <v>1</v>
      </c>
      <c r="L20" s="107">
        <v>0</v>
      </c>
      <c r="O20" s="109"/>
      <c r="P20" s="109"/>
    </row>
    <row r="21" spans="1:16" s="142" customFormat="1" ht="15">
      <c r="A21" s="136"/>
      <c r="B21" s="137"/>
      <c r="C21" s="138"/>
      <c r="D21" s="139"/>
      <c r="E21" s="139"/>
      <c r="F21" s="140"/>
      <c r="G21" s="139"/>
      <c r="H21" s="139"/>
      <c r="I21" s="139"/>
      <c r="J21" s="139"/>
      <c r="K21" s="139"/>
      <c r="L21" s="141"/>
      <c r="O21" s="143"/>
      <c r="P21" s="143"/>
    </row>
    <row r="22" spans="1:16" s="70" customFormat="1" ht="15" customHeight="1">
      <c r="A22" s="87" t="s">
        <v>177</v>
      </c>
      <c r="B22" s="73" t="s">
        <v>160</v>
      </c>
      <c r="C22" s="75" t="s">
        <v>51</v>
      </c>
      <c r="D22" s="74">
        <v>3</v>
      </c>
      <c r="E22" s="74">
        <v>108</v>
      </c>
      <c r="F22" s="76">
        <v>10</v>
      </c>
      <c r="G22" s="76">
        <v>4</v>
      </c>
      <c r="H22" s="76"/>
      <c r="I22" s="76">
        <v>6</v>
      </c>
      <c r="J22" s="74">
        <f aca="true" t="shared" si="3" ref="J22:J28">E22-F22</f>
        <v>98</v>
      </c>
      <c r="K22" s="74"/>
      <c r="L22" s="74" t="s">
        <v>186</v>
      </c>
      <c r="M22" s="135">
        <f aca="true" t="shared" si="4" ref="M22:M28">E22*0.12</f>
        <v>12.959999999999999</v>
      </c>
      <c r="N22" s="84">
        <f>SUM(G22:I22)</f>
        <v>10</v>
      </c>
      <c r="O22" s="92"/>
      <c r="P22" s="88"/>
    </row>
    <row r="23" spans="1:16" s="70" customFormat="1" ht="15">
      <c r="A23" s="73"/>
      <c r="B23" s="73" t="s">
        <v>161</v>
      </c>
      <c r="C23" s="75" t="s">
        <v>24</v>
      </c>
      <c r="D23" s="126">
        <v>2</v>
      </c>
      <c r="E23" s="126">
        <v>72</v>
      </c>
      <c r="F23" s="76">
        <v>10</v>
      </c>
      <c r="G23" s="76"/>
      <c r="H23" s="76"/>
      <c r="I23" s="76">
        <v>10</v>
      </c>
      <c r="J23" s="74">
        <f t="shared" si="3"/>
        <v>62</v>
      </c>
      <c r="K23" s="74" t="s">
        <v>185</v>
      </c>
      <c r="L23" s="74"/>
      <c r="M23" s="135">
        <f t="shared" si="4"/>
        <v>8.64</v>
      </c>
      <c r="N23" s="84">
        <f aca="true" t="shared" si="5" ref="N23:N28">SUM(G23:I23)</f>
        <v>10</v>
      </c>
      <c r="O23" s="92"/>
      <c r="P23" s="88"/>
    </row>
    <row r="24" spans="1:16" s="70" customFormat="1" ht="15">
      <c r="A24" s="73"/>
      <c r="B24" s="73" t="s">
        <v>162</v>
      </c>
      <c r="C24" s="75" t="s">
        <v>40</v>
      </c>
      <c r="D24" s="126">
        <v>7</v>
      </c>
      <c r="E24" s="126">
        <f>7*36</f>
        <v>252</v>
      </c>
      <c r="F24" s="76">
        <v>30</v>
      </c>
      <c r="G24" s="76">
        <v>16</v>
      </c>
      <c r="H24" s="76"/>
      <c r="I24" s="76">
        <v>14</v>
      </c>
      <c r="J24" s="74">
        <f t="shared" si="3"/>
        <v>222</v>
      </c>
      <c r="K24" s="74" t="s">
        <v>185</v>
      </c>
      <c r="L24" s="74" t="s">
        <v>186</v>
      </c>
      <c r="M24" s="135">
        <f t="shared" si="4"/>
        <v>30.24</v>
      </c>
      <c r="N24" s="84">
        <f t="shared" si="5"/>
        <v>30</v>
      </c>
      <c r="O24" s="92"/>
      <c r="P24" s="88"/>
    </row>
    <row r="25" spans="1:16" s="70" customFormat="1" ht="15">
      <c r="A25" s="73"/>
      <c r="B25" s="73" t="s">
        <v>163</v>
      </c>
      <c r="C25" s="75" t="s">
        <v>198</v>
      </c>
      <c r="D25" s="126">
        <v>4</v>
      </c>
      <c r="E25" s="126">
        <v>144</v>
      </c>
      <c r="F25" s="76">
        <v>18</v>
      </c>
      <c r="G25" s="76">
        <v>10</v>
      </c>
      <c r="H25" s="76">
        <v>8</v>
      </c>
      <c r="I25" s="76"/>
      <c r="J25" s="74">
        <f t="shared" si="3"/>
        <v>126</v>
      </c>
      <c r="K25" s="74"/>
      <c r="L25" s="74" t="s">
        <v>186</v>
      </c>
      <c r="M25" s="135">
        <f t="shared" si="4"/>
        <v>17.28</v>
      </c>
      <c r="N25" s="84">
        <f t="shared" si="5"/>
        <v>18</v>
      </c>
      <c r="O25" s="92"/>
      <c r="P25" s="88"/>
    </row>
    <row r="26" spans="1:16" s="70" customFormat="1" ht="15">
      <c r="A26" s="73"/>
      <c r="B26" s="73" t="s">
        <v>164</v>
      </c>
      <c r="C26" s="75" t="s">
        <v>41</v>
      </c>
      <c r="D26" s="126">
        <v>4</v>
      </c>
      <c r="E26" s="126">
        <v>144</v>
      </c>
      <c r="F26" s="76">
        <v>18</v>
      </c>
      <c r="G26" s="76">
        <v>10</v>
      </c>
      <c r="H26" s="76">
        <v>8</v>
      </c>
      <c r="I26" s="76"/>
      <c r="J26" s="74">
        <f t="shared" si="3"/>
        <v>126</v>
      </c>
      <c r="K26" s="74"/>
      <c r="L26" s="74" t="s">
        <v>186</v>
      </c>
      <c r="M26" s="135">
        <f t="shared" si="4"/>
        <v>17.28</v>
      </c>
      <c r="N26" s="84">
        <f t="shared" si="5"/>
        <v>18</v>
      </c>
      <c r="O26" s="92"/>
      <c r="P26" s="88"/>
    </row>
    <row r="27" spans="1:16" s="70" customFormat="1" ht="15">
      <c r="A27" s="73"/>
      <c r="B27" s="73" t="s">
        <v>165</v>
      </c>
      <c r="C27" s="75" t="s">
        <v>70</v>
      </c>
      <c r="D27" s="74">
        <v>4</v>
      </c>
      <c r="E27" s="74">
        <v>144</v>
      </c>
      <c r="F27" s="76">
        <v>18</v>
      </c>
      <c r="G27" s="76"/>
      <c r="H27" s="76"/>
      <c r="I27" s="76">
        <v>14</v>
      </c>
      <c r="J27" s="74">
        <f t="shared" si="3"/>
        <v>126</v>
      </c>
      <c r="K27" s="100" t="s">
        <v>277</v>
      </c>
      <c r="L27" s="74"/>
      <c r="M27" s="135">
        <f t="shared" si="4"/>
        <v>17.28</v>
      </c>
      <c r="N27" s="84">
        <f t="shared" si="5"/>
        <v>14</v>
      </c>
      <c r="O27" s="92"/>
      <c r="P27" s="88"/>
    </row>
    <row r="28" spans="1:16" s="70" customFormat="1" ht="15">
      <c r="A28" s="73"/>
      <c r="B28" s="73" t="s">
        <v>166</v>
      </c>
      <c r="C28" s="77" t="s">
        <v>188</v>
      </c>
      <c r="D28" s="74">
        <v>2</v>
      </c>
      <c r="E28" s="74">
        <v>72</v>
      </c>
      <c r="F28" s="76">
        <v>10</v>
      </c>
      <c r="G28" s="76">
        <v>6</v>
      </c>
      <c r="H28" s="76"/>
      <c r="I28" s="76">
        <v>4</v>
      </c>
      <c r="J28" s="74">
        <f t="shared" si="3"/>
        <v>62</v>
      </c>
      <c r="K28" s="74" t="s">
        <v>185</v>
      </c>
      <c r="L28" s="74"/>
      <c r="M28" s="135">
        <f t="shared" si="4"/>
        <v>8.64</v>
      </c>
      <c r="N28" s="84">
        <f t="shared" si="5"/>
        <v>10</v>
      </c>
      <c r="O28" s="92"/>
      <c r="P28" s="88"/>
    </row>
    <row r="29" spans="1:16" s="70" customFormat="1" ht="15">
      <c r="A29" s="73"/>
      <c r="B29" s="73"/>
      <c r="C29" s="79"/>
      <c r="D29" s="74"/>
      <c r="E29" s="74"/>
      <c r="F29" s="74"/>
      <c r="G29" s="74"/>
      <c r="H29" s="80"/>
      <c r="I29" s="74"/>
      <c r="J29" s="74"/>
      <c r="K29" s="74"/>
      <c r="L29" s="74"/>
      <c r="M29" s="133"/>
      <c r="N29" s="81"/>
      <c r="O29" s="88"/>
      <c r="P29" s="88"/>
    </row>
    <row r="30" spans="1:12" s="108" customFormat="1" ht="15">
      <c r="A30" s="103"/>
      <c r="B30" s="103"/>
      <c r="C30" s="104" t="s">
        <v>54</v>
      </c>
      <c r="D30" s="105">
        <f aca="true" t="shared" si="6" ref="D30:J30">SUM(D22:D29)</f>
        <v>26</v>
      </c>
      <c r="E30" s="105">
        <v>936</v>
      </c>
      <c r="F30" s="106">
        <f>SUM(F22:F29)</f>
        <v>114</v>
      </c>
      <c r="G30" s="105">
        <f t="shared" si="6"/>
        <v>46</v>
      </c>
      <c r="H30" s="105">
        <f t="shared" si="6"/>
        <v>16</v>
      </c>
      <c r="I30" s="105">
        <f t="shared" si="6"/>
        <v>48</v>
      </c>
      <c r="J30" s="105">
        <f t="shared" si="6"/>
        <v>822</v>
      </c>
      <c r="K30" s="105">
        <v>4</v>
      </c>
      <c r="L30" s="107">
        <v>4</v>
      </c>
    </row>
    <row r="33" spans="3:12" s="70" customFormat="1" ht="15">
      <c r="C33" s="214" t="s">
        <v>167</v>
      </c>
      <c r="D33" s="214"/>
      <c r="E33" s="214"/>
      <c r="F33" s="214"/>
      <c r="G33" s="214"/>
      <c r="H33" s="214"/>
      <c r="I33" s="214"/>
      <c r="J33" s="71"/>
      <c r="K33" s="72"/>
      <c r="L33" s="72"/>
    </row>
    <row r="34" spans="3:12" s="70" customFormat="1" ht="15">
      <c r="C34" s="212" t="s">
        <v>176</v>
      </c>
      <c r="D34" s="212"/>
      <c r="E34" s="212"/>
      <c r="F34" s="212"/>
      <c r="G34" s="212"/>
      <c r="H34" s="212"/>
      <c r="I34" s="212"/>
      <c r="J34" s="71"/>
      <c r="K34" s="72"/>
      <c r="L34" s="72"/>
    </row>
    <row r="35" spans="3:12" s="70" customFormat="1" ht="15">
      <c r="C35" s="212" t="s">
        <v>276</v>
      </c>
      <c r="D35" s="212"/>
      <c r="E35" s="212"/>
      <c r="F35" s="212"/>
      <c r="G35" s="212"/>
      <c r="H35" s="212"/>
      <c r="I35" s="212"/>
      <c r="J35" s="71"/>
      <c r="K35" s="72"/>
      <c r="L35" s="72"/>
    </row>
    <row r="36" spans="11:14" s="70" customFormat="1" ht="15">
      <c r="K36" s="72"/>
      <c r="L36" s="72"/>
      <c r="M36" s="133"/>
      <c r="N36" s="82" t="s">
        <v>147</v>
      </c>
    </row>
    <row r="37" spans="1:14" s="70" customFormat="1" ht="30">
      <c r="A37" s="73" t="s">
        <v>148</v>
      </c>
      <c r="B37" s="215" t="s">
        <v>149</v>
      </c>
      <c r="C37" s="216"/>
      <c r="D37" s="74" t="s">
        <v>150</v>
      </c>
      <c r="E37" s="74" t="s">
        <v>151</v>
      </c>
      <c r="F37" s="74" t="s">
        <v>152</v>
      </c>
      <c r="G37" s="74" t="s">
        <v>153</v>
      </c>
      <c r="H37" s="74" t="s">
        <v>155</v>
      </c>
      <c r="I37" s="74" t="s">
        <v>154</v>
      </c>
      <c r="J37" s="74" t="s">
        <v>156</v>
      </c>
      <c r="K37" s="215" t="s">
        <v>157</v>
      </c>
      <c r="L37" s="215"/>
      <c r="M37" s="134" t="s">
        <v>158</v>
      </c>
      <c r="N37" s="83" t="s">
        <v>159</v>
      </c>
    </row>
    <row r="38" spans="1:14" s="70" customFormat="1" ht="15">
      <c r="A38" s="87" t="s">
        <v>178</v>
      </c>
      <c r="B38" s="73" t="s">
        <v>160</v>
      </c>
      <c r="C38" s="75" t="s">
        <v>24</v>
      </c>
      <c r="D38" s="126">
        <v>3</v>
      </c>
      <c r="E38" s="126">
        <v>108</v>
      </c>
      <c r="F38" s="76">
        <v>14</v>
      </c>
      <c r="G38" s="76"/>
      <c r="H38" s="76"/>
      <c r="I38" s="76">
        <v>14</v>
      </c>
      <c r="J38" s="74">
        <f aca="true" t="shared" si="7" ref="J38:J43">E38-F38</f>
        <v>94</v>
      </c>
      <c r="K38" s="74" t="s">
        <v>185</v>
      </c>
      <c r="L38" s="74"/>
      <c r="M38" s="135">
        <f aca="true" t="shared" si="8" ref="M38:M43">E38*0.12</f>
        <v>12.959999999999999</v>
      </c>
      <c r="N38" s="84">
        <f aca="true" t="shared" si="9" ref="N38:N43">SUM(G38:I38)</f>
        <v>14</v>
      </c>
    </row>
    <row r="39" spans="1:14" s="70" customFormat="1" ht="15">
      <c r="A39" s="73"/>
      <c r="B39" s="73" t="s">
        <v>161</v>
      </c>
      <c r="C39" s="75" t="s">
        <v>40</v>
      </c>
      <c r="D39" s="126">
        <v>5</v>
      </c>
      <c r="E39" s="126">
        <v>180</v>
      </c>
      <c r="F39" s="76">
        <v>22</v>
      </c>
      <c r="G39" s="76">
        <v>10</v>
      </c>
      <c r="H39" s="76"/>
      <c r="I39" s="76">
        <v>12</v>
      </c>
      <c r="J39" s="74">
        <f t="shared" si="7"/>
        <v>158</v>
      </c>
      <c r="K39" s="74"/>
      <c r="L39" s="74" t="s">
        <v>186</v>
      </c>
      <c r="M39" s="135">
        <f t="shared" si="8"/>
        <v>21.599999999999998</v>
      </c>
      <c r="N39" s="84">
        <f t="shared" si="9"/>
        <v>22</v>
      </c>
    </row>
    <row r="40" spans="1:14" s="70" customFormat="1" ht="15">
      <c r="A40" s="73"/>
      <c r="B40" s="73" t="s">
        <v>162</v>
      </c>
      <c r="C40" s="75" t="s">
        <v>41</v>
      </c>
      <c r="D40" s="126">
        <v>4</v>
      </c>
      <c r="E40" s="126">
        <v>144</v>
      </c>
      <c r="F40" s="76">
        <v>18</v>
      </c>
      <c r="G40" s="76">
        <v>10</v>
      </c>
      <c r="H40" s="76">
        <v>8</v>
      </c>
      <c r="I40" s="76"/>
      <c r="J40" s="74">
        <f t="shared" si="7"/>
        <v>126</v>
      </c>
      <c r="K40" s="100"/>
      <c r="L40" s="74" t="s">
        <v>186</v>
      </c>
      <c r="M40" s="135">
        <f t="shared" si="8"/>
        <v>17.28</v>
      </c>
      <c r="N40" s="84">
        <f t="shared" si="9"/>
        <v>18</v>
      </c>
    </row>
    <row r="41" spans="1:14" s="70" customFormat="1" ht="15">
      <c r="A41" s="73"/>
      <c r="B41" s="73" t="s">
        <v>163</v>
      </c>
      <c r="C41" s="75" t="s">
        <v>198</v>
      </c>
      <c r="D41" s="74">
        <v>4</v>
      </c>
      <c r="E41" s="74">
        <v>144</v>
      </c>
      <c r="F41" s="76">
        <v>18</v>
      </c>
      <c r="G41" s="76">
        <v>10</v>
      </c>
      <c r="H41" s="76">
        <v>8</v>
      </c>
      <c r="I41" s="76"/>
      <c r="J41" s="145">
        <f t="shared" si="7"/>
        <v>126</v>
      </c>
      <c r="K41" s="74"/>
      <c r="L41" s="74" t="s">
        <v>186</v>
      </c>
      <c r="M41" s="135">
        <f t="shared" si="8"/>
        <v>17.28</v>
      </c>
      <c r="N41" s="84">
        <f t="shared" si="9"/>
        <v>18</v>
      </c>
    </row>
    <row r="42" spans="1:14" s="70" customFormat="1" ht="15">
      <c r="A42" s="73"/>
      <c r="B42" s="73" t="s">
        <v>164</v>
      </c>
      <c r="C42" s="75" t="s">
        <v>249</v>
      </c>
      <c r="D42" s="74">
        <v>6</v>
      </c>
      <c r="E42" s="74">
        <f>6*36</f>
        <v>216</v>
      </c>
      <c r="F42" s="76">
        <v>26</v>
      </c>
      <c r="G42" s="76">
        <v>12</v>
      </c>
      <c r="H42" s="76">
        <v>14</v>
      </c>
      <c r="I42" s="76"/>
      <c r="J42" s="145">
        <f t="shared" si="7"/>
        <v>190</v>
      </c>
      <c r="K42" s="74" t="s">
        <v>185</v>
      </c>
      <c r="L42" s="74" t="s">
        <v>186</v>
      </c>
      <c r="M42" s="135">
        <f t="shared" si="8"/>
        <v>25.919999999999998</v>
      </c>
      <c r="N42" s="84">
        <f t="shared" si="9"/>
        <v>26</v>
      </c>
    </row>
    <row r="43" spans="1:14" s="70" customFormat="1" ht="15">
      <c r="A43" s="73"/>
      <c r="B43" s="73" t="s">
        <v>165</v>
      </c>
      <c r="C43" s="77" t="s">
        <v>250</v>
      </c>
      <c r="D43" s="74">
        <v>5</v>
      </c>
      <c r="E43" s="74">
        <v>180</v>
      </c>
      <c r="F43" s="76">
        <v>22</v>
      </c>
      <c r="G43" s="76"/>
      <c r="H43" s="76"/>
      <c r="I43" s="76">
        <v>22</v>
      </c>
      <c r="J43" s="145">
        <f t="shared" si="7"/>
        <v>158</v>
      </c>
      <c r="K43" s="74" t="s">
        <v>277</v>
      </c>
      <c r="L43" s="74"/>
      <c r="M43" s="135">
        <f t="shared" si="8"/>
        <v>21.599999999999998</v>
      </c>
      <c r="N43" s="84">
        <f t="shared" si="9"/>
        <v>22</v>
      </c>
    </row>
    <row r="44" spans="1:14" s="70" customFormat="1" ht="15">
      <c r="A44" s="73"/>
      <c r="B44" s="73"/>
      <c r="C44" s="79"/>
      <c r="D44" s="74"/>
      <c r="E44" s="74"/>
      <c r="F44" s="74"/>
      <c r="G44" s="74"/>
      <c r="H44" s="80"/>
      <c r="I44" s="74"/>
      <c r="J44" s="74"/>
      <c r="K44" s="74"/>
      <c r="L44" s="74"/>
      <c r="M44" s="133"/>
      <c r="N44" s="81"/>
    </row>
    <row r="45" spans="1:12" s="108" customFormat="1" ht="15">
      <c r="A45" s="103"/>
      <c r="B45" s="103"/>
      <c r="C45" s="104" t="s">
        <v>54</v>
      </c>
      <c r="D45" s="105">
        <f>SUM(D38:D44)</f>
        <v>27</v>
      </c>
      <c r="E45" s="105">
        <v>972</v>
      </c>
      <c r="F45" s="106">
        <f>SUM(F38:F44)</f>
        <v>120</v>
      </c>
      <c r="G45" s="105">
        <f>SUM(G38:G44)</f>
        <v>42</v>
      </c>
      <c r="H45" s="105">
        <f>SUM(H38:H44)</f>
        <v>30</v>
      </c>
      <c r="I45" s="105">
        <f>SUM(I38:I44)</f>
        <v>48</v>
      </c>
      <c r="J45" s="105">
        <f>SUM(J38:J44)</f>
        <v>852</v>
      </c>
      <c r="K45" s="105">
        <v>3</v>
      </c>
      <c r="L45" s="107">
        <v>4</v>
      </c>
    </row>
    <row r="46" spans="1:12" s="142" customFormat="1" ht="15">
      <c r="A46" s="136"/>
      <c r="B46" s="137"/>
      <c r="C46" s="138"/>
      <c r="D46" s="139"/>
      <c r="E46" s="139"/>
      <c r="F46" s="140"/>
      <c r="G46" s="139"/>
      <c r="H46" s="139"/>
      <c r="I46" s="139"/>
      <c r="J46" s="139"/>
      <c r="K46" s="139"/>
      <c r="L46" s="141"/>
    </row>
    <row r="47" spans="1:12" s="70" customFormat="1" ht="15">
      <c r="A47" s="99" t="s">
        <v>179</v>
      </c>
      <c r="B47" s="73" t="s">
        <v>160</v>
      </c>
      <c r="C47" s="75" t="s">
        <v>24</v>
      </c>
      <c r="D47" s="74">
        <v>3</v>
      </c>
      <c r="E47" s="74">
        <v>108</v>
      </c>
      <c r="F47" s="76">
        <v>14</v>
      </c>
      <c r="G47" s="76"/>
      <c r="H47" s="76"/>
      <c r="I47" s="76">
        <v>14</v>
      </c>
      <c r="J47" s="74">
        <f aca="true" t="shared" si="10" ref="J47:J54">E47-F47</f>
        <v>94</v>
      </c>
      <c r="K47" s="74"/>
      <c r="L47" s="74" t="s">
        <v>186</v>
      </c>
    </row>
    <row r="48" spans="1:14" s="70" customFormat="1" ht="15">
      <c r="A48" s="73"/>
      <c r="B48" s="73" t="s">
        <v>161</v>
      </c>
      <c r="C48" s="75" t="s">
        <v>40</v>
      </c>
      <c r="D48" s="74">
        <v>3</v>
      </c>
      <c r="E48" s="74">
        <v>108</v>
      </c>
      <c r="F48" s="76">
        <v>14</v>
      </c>
      <c r="G48" s="76">
        <v>8</v>
      </c>
      <c r="H48" s="76"/>
      <c r="I48" s="76">
        <v>6</v>
      </c>
      <c r="J48" s="74">
        <f t="shared" si="10"/>
        <v>94</v>
      </c>
      <c r="K48" s="74"/>
      <c r="L48" s="74" t="s">
        <v>186</v>
      </c>
      <c r="M48" s="135">
        <f aca="true" t="shared" si="11" ref="M48:M54">E48*0.12</f>
        <v>12.959999999999999</v>
      </c>
      <c r="N48" s="84">
        <f aca="true" t="shared" si="12" ref="N48:N54">SUM(G48:I48)</f>
        <v>14</v>
      </c>
    </row>
    <row r="49" spans="1:14" s="70" customFormat="1" ht="15">
      <c r="A49" s="73"/>
      <c r="B49" s="73" t="s">
        <v>162</v>
      </c>
      <c r="C49" s="75" t="s">
        <v>41</v>
      </c>
      <c r="D49" s="74">
        <v>3</v>
      </c>
      <c r="E49" s="74">
        <v>108</v>
      </c>
      <c r="F49" s="76">
        <v>14</v>
      </c>
      <c r="G49" s="76">
        <v>8</v>
      </c>
      <c r="H49" s="76">
        <v>6</v>
      </c>
      <c r="I49" s="76"/>
      <c r="J49" s="74">
        <f t="shared" si="10"/>
        <v>94</v>
      </c>
      <c r="K49" s="100"/>
      <c r="L49" s="74" t="s">
        <v>186</v>
      </c>
      <c r="M49" s="135">
        <f t="shared" si="11"/>
        <v>12.959999999999999</v>
      </c>
      <c r="N49" s="84">
        <f t="shared" si="12"/>
        <v>14</v>
      </c>
    </row>
    <row r="50" spans="1:14" s="70" customFormat="1" ht="15">
      <c r="A50" s="73"/>
      <c r="B50" s="73" t="s">
        <v>164</v>
      </c>
      <c r="C50" s="75" t="s">
        <v>26</v>
      </c>
      <c r="D50" s="74">
        <v>4</v>
      </c>
      <c r="E50" s="74">
        <v>144</v>
      </c>
      <c r="F50" s="76">
        <v>18</v>
      </c>
      <c r="G50" s="76">
        <v>8</v>
      </c>
      <c r="H50" s="76"/>
      <c r="I50" s="76">
        <v>10</v>
      </c>
      <c r="J50" s="74">
        <f t="shared" si="10"/>
        <v>126</v>
      </c>
      <c r="K50" s="100"/>
      <c r="L50" s="74" t="s">
        <v>186</v>
      </c>
      <c r="M50" s="135">
        <f t="shared" si="11"/>
        <v>17.28</v>
      </c>
      <c r="N50" s="84">
        <f t="shared" si="12"/>
        <v>18</v>
      </c>
    </row>
    <row r="51" spans="1:14" s="70" customFormat="1" ht="15">
      <c r="A51" s="73"/>
      <c r="B51" s="73" t="s">
        <v>165</v>
      </c>
      <c r="C51" s="75" t="s">
        <v>27</v>
      </c>
      <c r="D51" s="74">
        <v>2</v>
      </c>
      <c r="E51" s="74">
        <v>72</v>
      </c>
      <c r="F51" s="76">
        <v>10</v>
      </c>
      <c r="G51" s="76">
        <v>6</v>
      </c>
      <c r="H51" s="76"/>
      <c r="I51" s="76">
        <v>4</v>
      </c>
      <c r="J51" s="74">
        <f t="shared" si="10"/>
        <v>62</v>
      </c>
      <c r="K51" s="100" t="s">
        <v>185</v>
      </c>
      <c r="L51" s="74"/>
      <c r="M51" s="135">
        <f t="shared" si="11"/>
        <v>8.64</v>
      </c>
      <c r="N51" s="84">
        <f t="shared" si="12"/>
        <v>10</v>
      </c>
    </row>
    <row r="52" spans="1:14" s="131" customFormat="1" ht="15">
      <c r="A52" s="128"/>
      <c r="B52" s="128" t="s">
        <v>166</v>
      </c>
      <c r="C52" s="129" t="s">
        <v>65</v>
      </c>
      <c r="D52" s="126">
        <v>2</v>
      </c>
      <c r="E52" s="126">
        <v>72</v>
      </c>
      <c r="F52" s="101">
        <v>10</v>
      </c>
      <c r="G52" s="101">
        <v>6</v>
      </c>
      <c r="H52" s="101"/>
      <c r="I52" s="101">
        <v>4</v>
      </c>
      <c r="J52" s="126">
        <f t="shared" si="10"/>
        <v>62</v>
      </c>
      <c r="K52" s="126" t="s">
        <v>185</v>
      </c>
      <c r="L52" s="126"/>
      <c r="M52" s="135">
        <f t="shared" si="11"/>
        <v>8.64</v>
      </c>
      <c r="N52" s="84">
        <f t="shared" si="12"/>
        <v>10</v>
      </c>
    </row>
    <row r="53" spans="1:14" s="70" customFormat="1" ht="15">
      <c r="A53" s="73"/>
      <c r="B53" s="73" t="s">
        <v>187</v>
      </c>
      <c r="C53" s="75" t="s">
        <v>251</v>
      </c>
      <c r="D53" s="126">
        <v>3</v>
      </c>
      <c r="E53" s="126">
        <v>108</v>
      </c>
      <c r="F53" s="76">
        <v>14</v>
      </c>
      <c r="G53" s="76">
        <v>8</v>
      </c>
      <c r="H53" s="76"/>
      <c r="I53" s="76">
        <v>6</v>
      </c>
      <c r="J53" s="74">
        <f t="shared" si="10"/>
        <v>94</v>
      </c>
      <c r="K53" s="74"/>
      <c r="L53" s="74" t="s">
        <v>186</v>
      </c>
      <c r="M53" s="135">
        <f t="shared" si="11"/>
        <v>12.959999999999999</v>
      </c>
      <c r="N53" s="84">
        <f t="shared" si="12"/>
        <v>14</v>
      </c>
    </row>
    <row r="54" spans="1:14" s="70" customFormat="1" ht="15">
      <c r="A54" s="73"/>
      <c r="B54" s="73">
        <v>9</v>
      </c>
      <c r="C54" s="75" t="s">
        <v>252</v>
      </c>
      <c r="D54" s="74">
        <v>4</v>
      </c>
      <c r="E54" s="74">
        <v>144</v>
      </c>
      <c r="F54" s="76">
        <v>18</v>
      </c>
      <c r="G54" s="76">
        <v>8</v>
      </c>
      <c r="H54" s="76"/>
      <c r="I54" s="76">
        <v>10</v>
      </c>
      <c r="J54" s="74">
        <f t="shared" si="10"/>
        <v>126</v>
      </c>
      <c r="K54" s="100" t="s">
        <v>185</v>
      </c>
      <c r="L54" s="74"/>
      <c r="M54" s="135">
        <f t="shared" si="11"/>
        <v>17.28</v>
      </c>
      <c r="N54" s="84">
        <f t="shared" si="12"/>
        <v>18</v>
      </c>
    </row>
    <row r="55" spans="1:14" s="70" customFormat="1" ht="15">
      <c r="A55" s="73"/>
      <c r="B55" s="73"/>
      <c r="C55" s="79"/>
      <c r="D55" s="74"/>
      <c r="E55" s="74"/>
      <c r="F55" s="74"/>
      <c r="G55" s="74"/>
      <c r="H55" s="80"/>
      <c r="I55" s="74"/>
      <c r="J55" s="74"/>
      <c r="K55" s="74"/>
      <c r="L55" s="74"/>
      <c r="M55" s="133"/>
      <c r="N55" s="81"/>
    </row>
    <row r="56" spans="1:12" s="108" customFormat="1" ht="15">
      <c r="A56" s="103"/>
      <c r="B56" s="103"/>
      <c r="C56" s="104" t="s">
        <v>54</v>
      </c>
      <c r="D56" s="105">
        <f aca="true" t="shared" si="13" ref="D56:J56">SUM(D47:D55)</f>
        <v>24</v>
      </c>
      <c r="E56" s="105">
        <v>864</v>
      </c>
      <c r="F56" s="106">
        <f>SUM(F47:F55)</f>
        <v>112</v>
      </c>
      <c r="G56" s="105">
        <f t="shared" si="13"/>
        <v>52</v>
      </c>
      <c r="H56" s="105">
        <f t="shared" si="13"/>
        <v>6</v>
      </c>
      <c r="I56" s="105">
        <f t="shared" si="13"/>
        <v>54</v>
      </c>
      <c r="J56" s="105">
        <f t="shared" si="13"/>
        <v>752</v>
      </c>
      <c r="K56" s="105">
        <v>3</v>
      </c>
      <c r="L56" s="105">
        <v>5</v>
      </c>
    </row>
    <row r="59" spans="3:12" s="70" customFormat="1" ht="15">
      <c r="C59" s="214" t="s">
        <v>167</v>
      </c>
      <c r="D59" s="214"/>
      <c r="E59" s="214"/>
      <c r="F59" s="214"/>
      <c r="G59" s="214"/>
      <c r="H59" s="214"/>
      <c r="I59" s="214"/>
      <c r="J59" s="71"/>
      <c r="K59" s="72"/>
      <c r="L59" s="72"/>
    </row>
    <row r="60" spans="3:12" s="70" customFormat="1" ht="15">
      <c r="C60" s="212" t="s">
        <v>175</v>
      </c>
      <c r="D60" s="212"/>
      <c r="E60" s="212"/>
      <c r="F60" s="212"/>
      <c r="G60" s="212"/>
      <c r="H60" s="212"/>
      <c r="I60" s="212"/>
      <c r="J60" s="71"/>
      <c r="K60" s="72"/>
      <c r="L60" s="72"/>
    </row>
    <row r="61" spans="3:12" s="70" customFormat="1" ht="15">
      <c r="C61" s="212" t="s">
        <v>276</v>
      </c>
      <c r="D61" s="212"/>
      <c r="E61" s="212"/>
      <c r="F61" s="212"/>
      <c r="G61" s="212"/>
      <c r="H61" s="212"/>
      <c r="I61" s="212"/>
      <c r="J61" s="71"/>
      <c r="K61" s="72"/>
      <c r="L61" s="72"/>
    </row>
    <row r="62" spans="11:14" s="70" customFormat="1" ht="15">
      <c r="K62" s="72"/>
      <c r="L62" s="72"/>
      <c r="M62" s="133"/>
      <c r="N62" s="82" t="s">
        <v>147</v>
      </c>
    </row>
    <row r="63" spans="1:14" s="70" customFormat="1" ht="30">
      <c r="A63" s="73" t="s">
        <v>148</v>
      </c>
      <c r="B63" s="215" t="s">
        <v>149</v>
      </c>
      <c r="C63" s="216"/>
      <c r="D63" s="74" t="s">
        <v>150</v>
      </c>
      <c r="E63" s="74" t="s">
        <v>151</v>
      </c>
      <c r="F63" s="74" t="s">
        <v>152</v>
      </c>
      <c r="G63" s="74" t="s">
        <v>153</v>
      </c>
      <c r="H63" s="74" t="s">
        <v>155</v>
      </c>
      <c r="I63" s="74" t="s">
        <v>154</v>
      </c>
      <c r="J63" s="74" t="s">
        <v>156</v>
      </c>
      <c r="K63" s="215" t="s">
        <v>157</v>
      </c>
      <c r="L63" s="215"/>
      <c r="M63" s="134" t="s">
        <v>158</v>
      </c>
      <c r="N63" s="83" t="s">
        <v>159</v>
      </c>
    </row>
    <row r="64" spans="1:14" s="70" customFormat="1" ht="15">
      <c r="A64" s="87" t="s">
        <v>180</v>
      </c>
      <c r="B64" s="73" t="s">
        <v>160</v>
      </c>
      <c r="C64" s="75" t="s">
        <v>190</v>
      </c>
      <c r="D64" s="74">
        <v>2</v>
      </c>
      <c r="E64" s="74">
        <v>72</v>
      </c>
      <c r="F64" s="76">
        <v>10</v>
      </c>
      <c r="G64" s="76">
        <v>6</v>
      </c>
      <c r="H64" s="76"/>
      <c r="I64" s="76">
        <v>4</v>
      </c>
      <c r="J64" s="74">
        <f aca="true" t="shared" si="14" ref="J64:J70">E64-F64</f>
        <v>62</v>
      </c>
      <c r="K64" s="74" t="s">
        <v>185</v>
      </c>
      <c r="L64" s="74"/>
      <c r="M64" s="135"/>
      <c r="N64" s="84"/>
    </row>
    <row r="65" spans="1:14" s="70" customFormat="1" ht="15">
      <c r="A65" s="73"/>
      <c r="B65" s="73" t="s">
        <v>161</v>
      </c>
      <c r="C65" s="75" t="s">
        <v>189</v>
      </c>
      <c r="D65" s="74">
        <v>2</v>
      </c>
      <c r="E65" s="74">
        <v>72</v>
      </c>
      <c r="F65" s="76">
        <v>10</v>
      </c>
      <c r="G65" s="76">
        <v>6</v>
      </c>
      <c r="H65" s="76"/>
      <c r="I65" s="76">
        <v>4</v>
      </c>
      <c r="J65" s="74">
        <f t="shared" si="14"/>
        <v>62</v>
      </c>
      <c r="K65" s="74" t="s">
        <v>185</v>
      </c>
      <c r="L65" s="74"/>
      <c r="M65" s="135">
        <f aca="true" t="shared" si="15" ref="M65:M71">E65*0.12</f>
        <v>8.64</v>
      </c>
      <c r="N65" s="84">
        <f aca="true" t="shared" si="16" ref="N65:N71">SUM(G65:I65)</f>
        <v>10</v>
      </c>
    </row>
    <row r="66" spans="1:14" s="70" customFormat="1" ht="15">
      <c r="A66" s="73"/>
      <c r="B66" s="73" t="s">
        <v>162</v>
      </c>
      <c r="C66" s="75" t="s">
        <v>204</v>
      </c>
      <c r="D66" s="74">
        <v>3</v>
      </c>
      <c r="E66" s="74">
        <v>108</v>
      </c>
      <c r="F66" s="76">
        <v>14</v>
      </c>
      <c r="G66" s="76">
        <v>8</v>
      </c>
      <c r="H66" s="76">
        <v>6</v>
      </c>
      <c r="I66" s="76"/>
      <c r="J66" s="74">
        <f t="shared" si="14"/>
        <v>94</v>
      </c>
      <c r="K66" s="100"/>
      <c r="L66" s="74" t="s">
        <v>186</v>
      </c>
      <c r="M66" s="135">
        <f>E66*0.12</f>
        <v>12.959999999999999</v>
      </c>
      <c r="N66" s="84">
        <f>SUM(G66:I66)</f>
        <v>14</v>
      </c>
    </row>
    <row r="67" spans="1:14" s="70" customFormat="1" ht="15">
      <c r="A67" s="73"/>
      <c r="B67" s="73" t="s">
        <v>163</v>
      </c>
      <c r="C67" s="75" t="s">
        <v>253</v>
      </c>
      <c r="D67" s="74">
        <v>4</v>
      </c>
      <c r="E67" s="74">
        <v>144</v>
      </c>
      <c r="F67" s="76">
        <v>18</v>
      </c>
      <c r="G67" s="76">
        <v>10</v>
      </c>
      <c r="H67" s="76"/>
      <c r="I67" s="76">
        <v>8</v>
      </c>
      <c r="J67" s="74">
        <f t="shared" si="14"/>
        <v>126</v>
      </c>
      <c r="K67" s="74"/>
      <c r="L67" s="74" t="s">
        <v>186</v>
      </c>
      <c r="M67" s="135">
        <f>E67*0.12</f>
        <v>17.28</v>
      </c>
      <c r="N67" s="84">
        <f>SUM(G67:I67)</f>
        <v>18</v>
      </c>
    </row>
    <row r="68" spans="1:14" s="70" customFormat="1" ht="15">
      <c r="A68" s="73"/>
      <c r="B68" s="73" t="s">
        <v>164</v>
      </c>
      <c r="C68" s="77" t="s">
        <v>203</v>
      </c>
      <c r="D68" s="74">
        <v>5</v>
      </c>
      <c r="E68" s="74">
        <v>180</v>
      </c>
      <c r="F68" s="76">
        <v>22</v>
      </c>
      <c r="G68" s="76">
        <v>14</v>
      </c>
      <c r="H68" s="76">
        <v>8</v>
      </c>
      <c r="I68" s="78"/>
      <c r="J68" s="74">
        <f t="shared" si="14"/>
        <v>158</v>
      </c>
      <c r="K68" s="74"/>
      <c r="L68" s="74" t="s">
        <v>186</v>
      </c>
      <c r="M68" s="135">
        <f>E68*0.12</f>
        <v>21.599999999999998</v>
      </c>
      <c r="N68" s="84">
        <f>SUM(G68:I68)</f>
        <v>22</v>
      </c>
    </row>
    <row r="69" spans="1:14" s="70" customFormat="1" ht="15">
      <c r="A69" s="73"/>
      <c r="B69" s="73" t="s">
        <v>165</v>
      </c>
      <c r="C69" s="75" t="s">
        <v>254</v>
      </c>
      <c r="D69" s="126">
        <v>3</v>
      </c>
      <c r="E69" s="126">
        <v>108</v>
      </c>
      <c r="F69" s="76">
        <v>14</v>
      </c>
      <c r="G69" s="76">
        <v>8</v>
      </c>
      <c r="H69" s="76"/>
      <c r="I69" s="76">
        <v>6</v>
      </c>
      <c r="J69" s="74">
        <f t="shared" si="14"/>
        <v>94</v>
      </c>
      <c r="K69" s="100"/>
      <c r="L69" s="74" t="s">
        <v>186</v>
      </c>
      <c r="M69" s="135">
        <f>E69*0.12</f>
        <v>12.959999999999999</v>
      </c>
      <c r="N69" s="84">
        <f>SUM(G69:I69)</f>
        <v>14</v>
      </c>
    </row>
    <row r="70" spans="1:14" s="70" customFormat="1" ht="15">
      <c r="A70" s="73"/>
      <c r="B70" s="73" t="s">
        <v>166</v>
      </c>
      <c r="C70" s="75" t="s">
        <v>215</v>
      </c>
      <c r="D70" s="74">
        <v>3</v>
      </c>
      <c r="E70" s="74">
        <v>108</v>
      </c>
      <c r="F70" s="76">
        <v>14</v>
      </c>
      <c r="G70" s="76">
        <v>8</v>
      </c>
      <c r="H70" s="76">
        <v>6</v>
      </c>
      <c r="I70" s="76"/>
      <c r="J70" s="74">
        <f t="shared" si="14"/>
        <v>94</v>
      </c>
      <c r="K70" s="100" t="s">
        <v>185</v>
      </c>
      <c r="L70" s="74"/>
      <c r="M70" s="135">
        <f t="shared" si="15"/>
        <v>12.959999999999999</v>
      </c>
      <c r="N70" s="84">
        <f t="shared" si="16"/>
        <v>14</v>
      </c>
    </row>
    <row r="71" spans="1:14" s="70" customFormat="1" ht="15">
      <c r="A71" s="73"/>
      <c r="B71" s="73" t="s">
        <v>187</v>
      </c>
      <c r="C71" s="75" t="s">
        <v>255</v>
      </c>
      <c r="D71" s="126">
        <v>4</v>
      </c>
      <c r="E71" s="126">
        <v>144</v>
      </c>
      <c r="F71" s="76">
        <v>18</v>
      </c>
      <c r="G71" s="76">
        <v>10</v>
      </c>
      <c r="H71" s="76">
        <v>8</v>
      </c>
      <c r="I71" s="76"/>
      <c r="J71" s="145">
        <v>126</v>
      </c>
      <c r="K71" s="100" t="s">
        <v>185</v>
      </c>
      <c r="L71" s="74"/>
      <c r="M71" s="135">
        <f t="shared" si="15"/>
        <v>17.28</v>
      </c>
      <c r="N71" s="84">
        <f t="shared" si="16"/>
        <v>18</v>
      </c>
    </row>
    <row r="72" spans="1:14" s="70" customFormat="1" ht="15">
      <c r="A72" s="73"/>
      <c r="B72" s="73"/>
      <c r="C72" s="79"/>
      <c r="D72" s="74"/>
      <c r="E72" s="74"/>
      <c r="F72" s="74"/>
      <c r="G72" s="74"/>
      <c r="H72" s="80"/>
      <c r="I72" s="74"/>
      <c r="J72" s="74"/>
      <c r="K72" s="74"/>
      <c r="L72" s="74"/>
      <c r="M72" s="133"/>
      <c r="N72" s="81"/>
    </row>
    <row r="73" spans="1:12" s="108" customFormat="1" ht="15">
      <c r="A73" s="103"/>
      <c r="B73" s="103"/>
      <c r="C73" s="104" t="s">
        <v>54</v>
      </c>
      <c r="D73" s="105">
        <f>SUM(D64:D72)</f>
        <v>26</v>
      </c>
      <c r="E73" s="105">
        <v>936</v>
      </c>
      <c r="F73" s="106">
        <f>SUM(F64:F72)</f>
        <v>120</v>
      </c>
      <c r="G73" s="105">
        <f>SUM(G64:G72)</f>
        <v>70</v>
      </c>
      <c r="H73" s="105">
        <f>SUM(H64:H72)</f>
        <v>28</v>
      </c>
      <c r="I73" s="105">
        <f>SUM(I64:I72)</f>
        <v>22</v>
      </c>
      <c r="J73" s="105">
        <f>SUM(J64:J72)</f>
        <v>816</v>
      </c>
      <c r="K73" s="105">
        <v>4</v>
      </c>
      <c r="L73" s="107">
        <v>4</v>
      </c>
    </row>
    <row r="74" spans="1:12" s="142" customFormat="1" ht="15">
      <c r="A74" s="136"/>
      <c r="B74" s="137"/>
      <c r="C74" s="138"/>
      <c r="D74" s="139"/>
      <c r="E74" s="139"/>
      <c r="F74" s="140"/>
      <c r="G74" s="139"/>
      <c r="H74" s="139"/>
      <c r="I74" s="139"/>
      <c r="J74" s="139"/>
      <c r="K74" s="139"/>
      <c r="L74" s="141"/>
    </row>
    <row r="75" spans="1:14" s="70" customFormat="1" ht="15">
      <c r="A75" s="87" t="s">
        <v>181</v>
      </c>
      <c r="B75" s="73" t="s">
        <v>160</v>
      </c>
      <c r="C75" s="75" t="s">
        <v>53</v>
      </c>
      <c r="D75" s="74">
        <v>2</v>
      </c>
      <c r="E75" s="74">
        <v>72</v>
      </c>
      <c r="F75" s="76">
        <v>10</v>
      </c>
      <c r="G75" s="76">
        <v>6</v>
      </c>
      <c r="H75" s="76"/>
      <c r="I75" s="76">
        <v>4</v>
      </c>
      <c r="J75" s="74">
        <f aca="true" t="shared" si="17" ref="J75:J81">E75-F75</f>
        <v>62</v>
      </c>
      <c r="K75" s="74" t="s">
        <v>185</v>
      </c>
      <c r="L75" s="74"/>
      <c r="M75" s="135">
        <f aca="true" t="shared" si="18" ref="M75:M81">E75*0.12</f>
        <v>8.64</v>
      </c>
      <c r="N75" s="84">
        <f aca="true" t="shared" si="19" ref="N75:N81">SUM(G75:I75)</f>
        <v>10</v>
      </c>
    </row>
    <row r="76" spans="1:14" s="70" customFormat="1" ht="15">
      <c r="A76" s="73"/>
      <c r="B76" s="73" t="s">
        <v>161</v>
      </c>
      <c r="C76" s="77" t="s">
        <v>256</v>
      </c>
      <c r="D76" s="126">
        <v>4</v>
      </c>
      <c r="E76" s="126">
        <v>144</v>
      </c>
      <c r="F76" s="76">
        <v>18</v>
      </c>
      <c r="G76" s="76">
        <v>10</v>
      </c>
      <c r="H76" s="101">
        <v>8</v>
      </c>
      <c r="I76" s="101"/>
      <c r="J76" s="74">
        <f t="shared" si="17"/>
        <v>126</v>
      </c>
      <c r="K76" s="74"/>
      <c r="L76" s="74" t="s">
        <v>186</v>
      </c>
      <c r="M76" s="135">
        <f t="shared" si="18"/>
        <v>17.28</v>
      </c>
      <c r="N76" s="84">
        <f t="shared" si="19"/>
        <v>18</v>
      </c>
    </row>
    <row r="77" spans="1:14" s="70" customFormat="1" ht="15">
      <c r="A77" s="73"/>
      <c r="B77" s="73" t="s">
        <v>162</v>
      </c>
      <c r="C77" s="75" t="s">
        <v>56</v>
      </c>
      <c r="D77" s="74">
        <v>2</v>
      </c>
      <c r="E77" s="74">
        <v>72</v>
      </c>
      <c r="F77" s="76">
        <v>10</v>
      </c>
      <c r="G77" s="76">
        <v>6</v>
      </c>
      <c r="H77" s="76"/>
      <c r="I77" s="76">
        <v>4</v>
      </c>
      <c r="J77" s="74">
        <f t="shared" si="17"/>
        <v>62</v>
      </c>
      <c r="K77" s="100" t="s">
        <v>185</v>
      </c>
      <c r="L77" s="127"/>
      <c r="M77" s="146">
        <f t="shared" si="18"/>
        <v>8.64</v>
      </c>
      <c r="N77" s="147">
        <f t="shared" si="19"/>
        <v>10</v>
      </c>
    </row>
    <row r="78" spans="1:14" s="70" customFormat="1" ht="15">
      <c r="A78" s="73"/>
      <c r="B78" s="73" t="s">
        <v>163</v>
      </c>
      <c r="C78" s="75" t="s">
        <v>232</v>
      </c>
      <c r="D78" s="74">
        <v>3</v>
      </c>
      <c r="E78" s="74">
        <f>3*36</f>
        <v>108</v>
      </c>
      <c r="F78" s="76">
        <v>14</v>
      </c>
      <c r="G78" s="76">
        <v>8</v>
      </c>
      <c r="H78" s="76"/>
      <c r="I78" s="76">
        <v>6</v>
      </c>
      <c r="J78" s="74">
        <f t="shared" si="17"/>
        <v>94</v>
      </c>
      <c r="K78" s="100" t="s">
        <v>185</v>
      </c>
      <c r="L78" s="74"/>
      <c r="M78" s="135">
        <f t="shared" si="18"/>
        <v>12.959999999999999</v>
      </c>
      <c r="N78" s="84">
        <f t="shared" si="19"/>
        <v>14</v>
      </c>
    </row>
    <row r="79" spans="1:14" s="70" customFormat="1" ht="15">
      <c r="A79" s="73"/>
      <c r="B79" s="73" t="s">
        <v>164</v>
      </c>
      <c r="C79" s="75" t="s">
        <v>257</v>
      </c>
      <c r="D79" s="74">
        <v>6</v>
      </c>
      <c r="E79" s="74">
        <v>216</v>
      </c>
      <c r="F79" s="76">
        <v>26</v>
      </c>
      <c r="G79" s="76">
        <v>12</v>
      </c>
      <c r="H79" s="76">
        <v>6</v>
      </c>
      <c r="I79" s="76">
        <v>8</v>
      </c>
      <c r="J79" s="74">
        <f t="shared" si="17"/>
        <v>190</v>
      </c>
      <c r="K79" s="100"/>
      <c r="L79" s="74" t="s">
        <v>186</v>
      </c>
      <c r="M79" s="135">
        <f t="shared" si="18"/>
        <v>25.919999999999998</v>
      </c>
      <c r="N79" s="84">
        <f t="shared" si="19"/>
        <v>26</v>
      </c>
    </row>
    <row r="80" spans="1:14" s="70" customFormat="1" ht="15">
      <c r="A80" s="73"/>
      <c r="B80" s="73"/>
      <c r="C80" s="75" t="s">
        <v>278</v>
      </c>
      <c r="D80" s="74"/>
      <c r="E80" s="74"/>
      <c r="F80" s="76"/>
      <c r="G80" s="76"/>
      <c r="H80" s="76"/>
      <c r="I80" s="76"/>
      <c r="J80" s="74"/>
      <c r="K80" s="100" t="s">
        <v>277</v>
      </c>
      <c r="L80" s="74"/>
      <c r="M80" s="135"/>
      <c r="N80" s="84"/>
    </row>
    <row r="81" spans="1:14" s="70" customFormat="1" ht="15">
      <c r="A81" s="73"/>
      <c r="B81" s="73" t="s">
        <v>165</v>
      </c>
      <c r="C81" s="75" t="s">
        <v>258</v>
      </c>
      <c r="D81" s="74">
        <v>4</v>
      </c>
      <c r="E81" s="74">
        <f>4*36</f>
        <v>144</v>
      </c>
      <c r="F81" s="76">
        <v>18</v>
      </c>
      <c r="G81" s="76">
        <v>10</v>
      </c>
      <c r="H81" s="76"/>
      <c r="I81" s="76">
        <v>8</v>
      </c>
      <c r="J81" s="74">
        <f t="shared" si="17"/>
        <v>126</v>
      </c>
      <c r="K81" s="100"/>
      <c r="L81" s="74" t="s">
        <v>186</v>
      </c>
      <c r="M81" s="135">
        <f t="shared" si="18"/>
        <v>17.28</v>
      </c>
      <c r="N81" s="84">
        <f t="shared" si="19"/>
        <v>18</v>
      </c>
    </row>
    <row r="82" spans="1:14" s="70" customFormat="1" ht="15">
      <c r="A82" s="73"/>
      <c r="B82" s="73" t="s">
        <v>166</v>
      </c>
      <c r="C82" s="75" t="s">
        <v>259</v>
      </c>
      <c r="D82" s="74">
        <v>6</v>
      </c>
      <c r="E82" s="74">
        <f>6*36</f>
        <v>216</v>
      </c>
      <c r="F82" s="76">
        <v>26</v>
      </c>
      <c r="G82" s="76">
        <v>12</v>
      </c>
      <c r="H82" s="76">
        <v>6</v>
      </c>
      <c r="I82" s="76">
        <v>8</v>
      </c>
      <c r="J82" s="74">
        <f>E82-F82</f>
        <v>190</v>
      </c>
      <c r="K82" s="100" t="s">
        <v>185</v>
      </c>
      <c r="L82" s="74" t="s">
        <v>186</v>
      </c>
      <c r="M82" s="135">
        <f>E82*0.12</f>
        <v>25.919999999999998</v>
      </c>
      <c r="N82" s="84">
        <f>SUM(G82:I82)</f>
        <v>26</v>
      </c>
    </row>
    <row r="83" spans="1:14" s="70" customFormat="1" ht="15">
      <c r="A83" s="73"/>
      <c r="B83" s="73"/>
      <c r="C83" s="148"/>
      <c r="D83" s="74"/>
      <c r="E83" s="74"/>
      <c r="F83" s="76"/>
      <c r="G83" s="76"/>
      <c r="H83" s="76"/>
      <c r="I83" s="76"/>
      <c r="J83" s="74"/>
      <c r="K83" s="100"/>
      <c r="L83" s="149"/>
      <c r="M83" s="135"/>
      <c r="N83" s="84"/>
    </row>
    <row r="84" spans="1:12" s="108" customFormat="1" ht="15">
      <c r="A84" s="103"/>
      <c r="B84" s="103"/>
      <c r="C84" s="104" t="s">
        <v>54</v>
      </c>
      <c r="D84" s="105">
        <f>SUM(D75:D82)</f>
        <v>27</v>
      </c>
      <c r="E84" s="105">
        <v>972</v>
      </c>
      <c r="F84" s="106">
        <f>SUM(F75:F82)</f>
        <v>122</v>
      </c>
      <c r="G84" s="105">
        <f>SUM(G75:G82)</f>
        <v>64</v>
      </c>
      <c r="H84" s="105">
        <f>SUM(H75:H82)</f>
        <v>20</v>
      </c>
      <c r="I84" s="105">
        <f>SUM(I75:I82)</f>
        <v>38</v>
      </c>
      <c r="J84" s="105">
        <f>SUM(J75:J82)</f>
        <v>850</v>
      </c>
      <c r="K84" s="105">
        <v>6</v>
      </c>
      <c r="L84" s="107">
        <v>4</v>
      </c>
    </row>
    <row r="87" spans="3:12" s="70" customFormat="1" ht="15">
      <c r="C87" s="214" t="s">
        <v>167</v>
      </c>
      <c r="D87" s="214"/>
      <c r="E87" s="214"/>
      <c r="F87" s="214"/>
      <c r="G87" s="214"/>
      <c r="H87" s="214"/>
      <c r="I87" s="214"/>
      <c r="J87" s="71"/>
      <c r="K87" s="72"/>
      <c r="L87" s="72"/>
    </row>
    <row r="88" spans="3:12" s="70" customFormat="1" ht="15">
      <c r="C88" s="212" t="s">
        <v>174</v>
      </c>
      <c r="D88" s="212"/>
      <c r="E88" s="212"/>
      <c r="F88" s="212"/>
      <c r="G88" s="212"/>
      <c r="H88" s="212"/>
      <c r="I88" s="212"/>
      <c r="J88" s="71"/>
      <c r="K88" s="72"/>
      <c r="L88" s="72"/>
    </row>
    <row r="89" spans="3:12" s="70" customFormat="1" ht="15">
      <c r="C89" s="212" t="s">
        <v>276</v>
      </c>
      <c r="D89" s="212"/>
      <c r="E89" s="212"/>
      <c r="F89" s="212"/>
      <c r="G89" s="212"/>
      <c r="H89" s="212"/>
      <c r="I89" s="212"/>
      <c r="J89" s="71"/>
      <c r="K89" s="72"/>
      <c r="L89" s="72"/>
    </row>
    <row r="90" spans="11:14" s="70" customFormat="1" ht="15">
      <c r="K90" s="72"/>
      <c r="L90" s="72"/>
      <c r="M90" s="133"/>
      <c r="N90" s="82" t="s">
        <v>147</v>
      </c>
    </row>
    <row r="91" spans="1:14" s="70" customFormat="1" ht="30">
      <c r="A91" s="73" t="s">
        <v>148</v>
      </c>
      <c r="B91" s="215" t="s">
        <v>149</v>
      </c>
      <c r="C91" s="216"/>
      <c r="D91" s="74" t="s">
        <v>150</v>
      </c>
      <c r="E91" s="74" t="s">
        <v>151</v>
      </c>
      <c r="F91" s="74" t="s">
        <v>152</v>
      </c>
      <c r="G91" s="74" t="s">
        <v>153</v>
      </c>
      <c r="H91" s="74" t="s">
        <v>155</v>
      </c>
      <c r="I91" s="74" t="s">
        <v>154</v>
      </c>
      <c r="J91" s="74" t="s">
        <v>156</v>
      </c>
      <c r="K91" s="215" t="s">
        <v>157</v>
      </c>
      <c r="L91" s="215"/>
      <c r="M91" s="134" t="s">
        <v>158</v>
      </c>
      <c r="N91" s="83" t="s">
        <v>159</v>
      </c>
    </row>
    <row r="92" spans="1:14" s="70" customFormat="1" ht="15">
      <c r="A92" s="87" t="s">
        <v>182</v>
      </c>
      <c r="B92" s="73" t="s">
        <v>160</v>
      </c>
      <c r="C92" s="77" t="s">
        <v>256</v>
      </c>
      <c r="D92" s="126">
        <v>4</v>
      </c>
      <c r="E92" s="126">
        <v>144</v>
      </c>
      <c r="F92" s="101">
        <v>18</v>
      </c>
      <c r="G92" s="101">
        <v>8</v>
      </c>
      <c r="H92" s="101"/>
      <c r="I92" s="101">
        <v>10</v>
      </c>
      <c r="J92" s="126">
        <f>E92-F92</f>
        <v>126</v>
      </c>
      <c r="K92" s="150"/>
      <c r="L92" s="126" t="s">
        <v>186</v>
      </c>
      <c r="M92" s="135">
        <f>E92*0.12</f>
        <v>17.28</v>
      </c>
      <c r="N92" s="84">
        <f>SUM(G92:I92)</f>
        <v>18</v>
      </c>
    </row>
    <row r="93" spans="1:14" s="70" customFormat="1" ht="15">
      <c r="A93" s="87"/>
      <c r="B93" s="73"/>
      <c r="C93" s="75" t="s">
        <v>260</v>
      </c>
      <c r="D93" s="126"/>
      <c r="E93" s="126"/>
      <c r="F93" s="101"/>
      <c r="G93" s="101"/>
      <c r="H93" s="101"/>
      <c r="I93" s="101"/>
      <c r="J93" s="74"/>
      <c r="K93" s="100" t="s">
        <v>277</v>
      </c>
      <c r="L93" s="74"/>
      <c r="M93" s="135"/>
      <c r="N93" s="84"/>
    </row>
    <row r="94" spans="1:14" s="70" customFormat="1" ht="15">
      <c r="A94" s="73"/>
      <c r="B94" s="73">
        <v>2</v>
      </c>
      <c r="C94" s="75" t="s">
        <v>261</v>
      </c>
      <c r="D94" s="74">
        <v>5</v>
      </c>
      <c r="E94" s="74">
        <f>5*36</f>
        <v>180</v>
      </c>
      <c r="F94" s="76">
        <v>22</v>
      </c>
      <c r="G94" s="76">
        <v>12</v>
      </c>
      <c r="H94" s="76"/>
      <c r="I94" s="76">
        <v>10</v>
      </c>
      <c r="J94" s="74">
        <f>E94-F94</f>
        <v>158</v>
      </c>
      <c r="K94" s="100"/>
      <c r="L94" s="74" t="s">
        <v>186</v>
      </c>
      <c r="M94" s="135">
        <f>E94*0.12</f>
        <v>21.599999999999998</v>
      </c>
      <c r="N94" s="84">
        <f>SUM(G94:I94)</f>
        <v>22</v>
      </c>
    </row>
    <row r="95" spans="1:14" s="70" customFormat="1" ht="15">
      <c r="A95" s="73"/>
      <c r="B95" s="73"/>
      <c r="C95" s="75" t="s">
        <v>297</v>
      </c>
      <c r="D95" s="74"/>
      <c r="E95" s="74"/>
      <c r="F95" s="76"/>
      <c r="G95" s="76"/>
      <c r="H95" s="76"/>
      <c r="I95" s="76"/>
      <c r="J95" s="74"/>
      <c r="K95" s="100" t="s">
        <v>277</v>
      </c>
      <c r="L95" s="74"/>
      <c r="M95" s="135"/>
      <c r="N95" s="84"/>
    </row>
    <row r="96" spans="1:14" s="70" customFormat="1" ht="15">
      <c r="A96" s="73"/>
      <c r="B96" s="73">
        <v>3</v>
      </c>
      <c r="C96" s="151" t="s">
        <v>262</v>
      </c>
      <c r="D96" s="74">
        <v>4</v>
      </c>
      <c r="E96" s="74">
        <v>144</v>
      </c>
      <c r="F96" s="76">
        <v>18</v>
      </c>
      <c r="G96" s="76">
        <v>10</v>
      </c>
      <c r="H96" s="76">
        <v>8</v>
      </c>
      <c r="I96" s="76"/>
      <c r="J96" s="74">
        <f>E96-F96</f>
        <v>126</v>
      </c>
      <c r="K96" s="100"/>
      <c r="L96" s="74" t="s">
        <v>186</v>
      </c>
      <c r="M96" s="135">
        <f aca="true" t="shared" si="20" ref="M96:M101">E96*0.12</f>
        <v>17.28</v>
      </c>
      <c r="N96" s="84">
        <f aca="true" t="shared" si="21" ref="N96:N101">SUM(G96:I96)</f>
        <v>18</v>
      </c>
    </row>
    <row r="97" spans="1:14" s="70" customFormat="1" ht="15">
      <c r="A97" s="73"/>
      <c r="B97" s="73">
        <v>4</v>
      </c>
      <c r="C97" s="151" t="s">
        <v>302</v>
      </c>
      <c r="D97" s="74">
        <v>3</v>
      </c>
      <c r="E97" s="74">
        <f>3*36</f>
        <v>108</v>
      </c>
      <c r="F97" s="76">
        <v>14</v>
      </c>
      <c r="G97" s="76">
        <v>8</v>
      </c>
      <c r="H97" s="76"/>
      <c r="I97" s="76">
        <v>6</v>
      </c>
      <c r="J97" s="74">
        <f>E97-F97</f>
        <v>94</v>
      </c>
      <c r="K97" s="100" t="s">
        <v>185</v>
      </c>
      <c r="L97" s="74"/>
      <c r="M97" s="135">
        <f t="shared" si="20"/>
        <v>12.959999999999999</v>
      </c>
      <c r="N97" s="84">
        <f t="shared" si="21"/>
        <v>14</v>
      </c>
    </row>
    <row r="98" spans="1:14" s="70" customFormat="1" ht="15">
      <c r="A98" s="73"/>
      <c r="B98" s="73">
        <v>5</v>
      </c>
      <c r="C98" s="129" t="s">
        <v>228</v>
      </c>
      <c r="D98" s="74">
        <v>5</v>
      </c>
      <c r="E98" s="74">
        <f>5*36</f>
        <v>180</v>
      </c>
      <c r="F98" s="76">
        <v>22</v>
      </c>
      <c r="G98" s="76">
        <v>12</v>
      </c>
      <c r="H98" s="76">
        <v>10</v>
      </c>
      <c r="I98" s="76"/>
      <c r="J98" s="74">
        <f>E98-F98</f>
        <v>158</v>
      </c>
      <c r="K98" s="100"/>
      <c r="L98" s="74" t="s">
        <v>186</v>
      </c>
      <c r="M98" s="135">
        <f t="shared" si="20"/>
        <v>21.599999999999998</v>
      </c>
      <c r="N98" s="84">
        <f t="shared" si="21"/>
        <v>22</v>
      </c>
    </row>
    <row r="99" spans="1:14" s="70" customFormat="1" ht="15">
      <c r="A99" s="73"/>
      <c r="B99" s="73">
        <v>6</v>
      </c>
      <c r="C99" s="129" t="s">
        <v>263</v>
      </c>
      <c r="D99" s="74">
        <v>2</v>
      </c>
      <c r="E99" s="74">
        <v>72</v>
      </c>
      <c r="F99" s="76">
        <v>10</v>
      </c>
      <c r="G99" s="76">
        <v>6</v>
      </c>
      <c r="H99" s="76">
        <v>4</v>
      </c>
      <c r="I99" s="76"/>
      <c r="J99" s="74">
        <f>E99-F99</f>
        <v>62</v>
      </c>
      <c r="K99" s="74" t="s">
        <v>185</v>
      </c>
      <c r="L99" s="74"/>
      <c r="M99" s="135">
        <f t="shared" si="20"/>
        <v>8.64</v>
      </c>
      <c r="N99" s="84">
        <f t="shared" si="21"/>
        <v>10</v>
      </c>
    </row>
    <row r="100" spans="1:14" s="70" customFormat="1" ht="15">
      <c r="A100" s="73"/>
      <c r="B100" s="73">
        <v>7</v>
      </c>
      <c r="C100" s="75" t="s">
        <v>264</v>
      </c>
      <c r="D100" s="74">
        <v>3</v>
      </c>
      <c r="E100" s="74">
        <v>108</v>
      </c>
      <c r="F100" s="76">
        <v>14</v>
      </c>
      <c r="G100" s="76">
        <v>8</v>
      </c>
      <c r="H100" s="76">
        <v>6</v>
      </c>
      <c r="I100" s="76"/>
      <c r="J100" s="74">
        <f>E100-F100</f>
        <v>94</v>
      </c>
      <c r="K100" s="100"/>
      <c r="L100" s="74" t="s">
        <v>186</v>
      </c>
      <c r="M100" s="135">
        <f t="shared" si="20"/>
        <v>12.959999999999999</v>
      </c>
      <c r="N100" s="84">
        <f t="shared" si="21"/>
        <v>14</v>
      </c>
    </row>
    <row r="101" spans="1:14" s="70" customFormat="1" ht="15">
      <c r="A101" s="73"/>
      <c r="B101" s="73"/>
      <c r="C101" s="111"/>
      <c r="D101" s="74"/>
      <c r="E101" s="74"/>
      <c r="F101" s="74"/>
      <c r="G101" s="74"/>
      <c r="H101" s="76"/>
      <c r="I101" s="74"/>
      <c r="J101" s="74"/>
      <c r="K101" s="74"/>
      <c r="L101" s="74"/>
      <c r="M101" s="133">
        <f t="shared" si="20"/>
        <v>0</v>
      </c>
      <c r="N101" s="81">
        <f t="shared" si="21"/>
        <v>0</v>
      </c>
    </row>
    <row r="102" spans="1:12" s="108" customFormat="1" ht="15">
      <c r="A102" s="103"/>
      <c r="B102" s="103"/>
      <c r="C102" s="104" t="s">
        <v>54</v>
      </c>
      <c r="D102" s="105">
        <f>SUM(D92:D101)</f>
        <v>26</v>
      </c>
      <c r="E102" s="105">
        <v>936</v>
      </c>
      <c r="F102" s="106">
        <f>SUM(F92:F101)</f>
        <v>118</v>
      </c>
      <c r="G102" s="105">
        <f>SUM(G92:G101)</f>
        <v>64</v>
      </c>
      <c r="H102" s="105">
        <f>SUM(H92:H101)</f>
        <v>28</v>
      </c>
      <c r="I102" s="105">
        <f>SUM(I92:I101)</f>
        <v>26</v>
      </c>
      <c r="J102" s="105">
        <f>SUM(J92:J101)</f>
        <v>818</v>
      </c>
      <c r="K102" s="105">
        <v>4</v>
      </c>
      <c r="L102" s="107">
        <v>5</v>
      </c>
    </row>
    <row r="103" spans="1:12" s="142" customFormat="1" ht="15">
      <c r="A103" s="136"/>
      <c r="B103" s="137"/>
      <c r="C103" s="138"/>
      <c r="D103" s="139"/>
      <c r="E103" s="139"/>
      <c r="F103" s="140"/>
      <c r="G103" s="139"/>
      <c r="H103" s="139"/>
      <c r="I103" s="139"/>
      <c r="J103" s="139"/>
      <c r="K103" s="139"/>
      <c r="L103" s="141"/>
    </row>
    <row r="104" spans="1:14" s="70" customFormat="1" ht="15">
      <c r="A104" s="87" t="s">
        <v>183</v>
      </c>
      <c r="B104" s="73" t="s">
        <v>160</v>
      </c>
      <c r="C104" s="151" t="s">
        <v>265</v>
      </c>
      <c r="D104" s="74">
        <v>3</v>
      </c>
      <c r="E104" s="74">
        <v>108</v>
      </c>
      <c r="F104" s="76">
        <v>14</v>
      </c>
      <c r="G104" s="76">
        <v>8</v>
      </c>
      <c r="H104" s="76"/>
      <c r="I104" s="76">
        <v>6</v>
      </c>
      <c r="J104" s="74">
        <f aca="true" t="shared" si="22" ref="J104:J111">E104-F104</f>
        <v>94</v>
      </c>
      <c r="K104" s="74" t="s">
        <v>277</v>
      </c>
      <c r="L104" s="74"/>
      <c r="M104" s="135">
        <f aca="true" t="shared" si="23" ref="M104:M111">E104*0.12</f>
        <v>12.959999999999999</v>
      </c>
      <c r="N104" s="84">
        <f aca="true" t="shared" si="24" ref="N104:N111">SUM(G104:I104)</f>
        <v>14</v>
      </c>
    </row>
    <row r="105" spans="1:14" s="70" customFormat="1" ht="15">
      <c r="A105" s="87"/>
      <c r="B105" s="73" t="s">
        <v>161</v>
      </c>
      <c r="C105" s="151" t="s">
        <v>266</v>
      </c>
      <c r="D105" s="74">
        <v>6</v>
      </c>
      <c r="E105" s="74">
        <f>6*36</f>
        <v>216</v>
      </c>
      <c r="F105" s="76">
        <v>26</v>
      </c>
      <c r="G105" s="76">
        <v>12</v>
      </c>
      <c r="H105" s="76">
        <v>6</v>
      </c>
      <c r="I105" s="76">
        <v>8</v>
      </c>
      <c r="J105" s="74">
        <f t="shared" si="22"/>
        <v>190</v>
      </c>
      <c r="K105" s="74"/>
      <c r="L105" s="74" t="s">
        <v>186</v>
      </c>
      <c r="M105" s="135">
        <f t="shared" si="23"/>
        <v>25.919999999999998</v>
      </c>
      <c r="N105" s="84">
        <f t="shared" si="24"/>
        <v>26</v>
      </c>
    </row>
    <row r="106" spans="1:14" s="70" customFormat="1" ht="15">
      <c r="A106" s="87"/>
      <c r="B106" s="73"/>
      <c r="C106" s="180" t="s">
        <v>267</v>
      </c>
      <c r="D106" s="74"/>
      <c r="E106" s="74"/>
      <c r="F106" s="76"/>
      <c r="G106" s="76"/>
      <c r="H106" s="76"/>
      <c r="I106" s="76"/>
      <c r="J106" s="74"/>
      <c r="K106" s="74" t="s">
        <v>277</v>
      </c>
      <c r="L106" s="74"/>
      <c r="M106" s="135">
        <f t="shared" si="23"/>
        <v>0</v>
      </c>
      <c r="N106" s="84">
        <f t="shared" si="24"/>
        <v>0</v>
      </c>
    </row>
    <row r="107" spans="1:14" s="70" customFormat="1" ht="15">
      <c r="A107" s="73"/>
      <c r="B107" s="73">
        <v>3</v>
      </c>
      <c r="C107" s="151" t="s">
        <v>268</v>
      </c>
      <c r="D107" s="74">
        <v>5</v>
      </c>
      <c r="E107" s="74">
        <f>5*36</f>
        <v>180</v>
      </c>
      <c r="F107" s="76">
        <v>22</v>
      </c>
      <c r="G107" s="76">
        <v>12</v>
      </c>
      <c r="H107" s="76"/>
      <c r="I107" s="76">
        <v>10</v>
      </c>
      <c r="J107" s="74">
        <f t="shared" si="22"/>
        <v>158</v>
      </c>
      <c r="K107" s="100"/>
      <c r="L107" s="74" t="s">
        <v>186</v>
      </c>
      <c r="M107" s="135">
        <f t="shared" si="23"/>
        <v>21.599999999999998</v>
      </c>
      <c r="N107" s="84">
        <f t="shared" si="24"/>
        <v>22</v>
      </c>
    </row>
    <row r="108" spans="1:14" s="70" customFormat="1" ht="15">
      <c r="A108" s="73"/>
      <c r="B108" s="73">
        <v>4</v>
      </c>
      <c r="C108" s="151" t="s">
        <v>269</v>
      </c>
      <c r="D108" s="74">
        <v>6</v>
      </c>
      <c r="E108" s="74">
        <v>216</v>
      </c>
      <c r="F108" s="76">
        <v>26</v>
      </c>
      <c r="G108" s="76">
        <v>14</v>
      </c>
      <c r="H108" s="76"/>
      <c r="I108" s="76">
        <v>12</v>
      </c>
      <c r="J108" s="74">
        <f t="shared" si="22"/>
        <v>190</v>
      </c>
      <c r="K108" s="100" t="s">
        <v>185</v>
      </c>
      <c r="L108" s="74" t="s">
        <v>186</v>
      </c>
      <c r="M108" s="135">
        <f t="shared" si="23"/>
        <v>25.919999999999998</v>
      </c>
      <c r="N108" s="84">
        <f t="shared" si="24"/>
        <v>26</v>
      </c>
    </row>
    <row r="109" spans="1:14" s="70" customFormat="1" ht="15">
      <c r="A109" s="73"/>
      <c r="B109" s="73">
        <v>5</v>
      </c>
      <c r="C109" s="151" t="s">
        <v>270</v>
      </c>
      <c r="D109" s="74">
        <v>3</v>
      </c>
      <c r="E109" s="74">
        <v>108</v>
      </c>
      <c r="F109" s="76">
        <v>14</v>
      </c>
      <c r="G109" s="76">
        <v>8</v>
      </c>
      <c r="H109" s="76">
        <v>6</v>
      </c>
      <c r="I109" s="76"/>
      <c r="J109" s="74">
        <f t="shared" si="22"/>
        <v>94</v>
      </c>
      <c r="K109" s="100" t="s">
        <v>185</v>
      </c>
      <c r="L109" s="74"/>
      <c r="M109" s="135">
        <f t="shared" si="23"/>
        <v>12.959999999999999</v>
      </c>
      <c r="N109" s="84">
        <f t="shared" si="24"/>
        <v>14</v>
      </c>
    </row>
    <row r="110" spans="1:14" s="70" customFormat="1" ht="15">
      <c r="A110" s="73"/>
      <c r="B110" s="73">
        <v>6</v>
      </c>
      <c r="C110" s="75" t="s">
        <v>296</v>
      </c>
      <c r="D110" s="74">
        <v>3</v>
      </c>
      <c r="E110" s="74">
        <v>108</v>
      </c>
      <c r="F110" s="76">
        <v>14</v>
      </c>
      <c r="G110" s="76">
        <v>6</v>
      </c>
      <c r="H110" s="76"/>
      <c r="I110" s="76">
        <v>8</v>
      </c>
      <c r="J110" s="74">
        <f t="shared" si="22"/>
        <v>94</v>
      </c>
      <c r="K110" s="100" t="s">
        <v>185</v>
      </c>
      <c r="L110" s="74"/>
      <c r="M110" s="135">
        <f t="shared" si="23"/>
        <v>12.959999999999999</v>
      </c>
      <c r="N110" s="84">
        <f t="shared" si="24"/>
        <v>14</v>
      </c>
    </row>
    <row r="111" spans="1:14" s="70" customFormat="1" ht="15">
      <c r="A111" s="73"/>
      <c r="B111" s="73">
        <v>7</v>
      </c>
      <c r="C111" s="129" t="s">
        <v>305</v>
      </c>
      <c r="D111" s="74">
        <v>3</v>
      </c>
      <c r="E111" s="74">
        <v>108</v>
      </c>
      <c r="F111" s="76">
        <v>14</v>
      </c>
      <c r="G111" s="76">
        <v>8</v>
      </c>
      <c r="H111" s="101"/>
      <c r="I111" s="101">
        <v>6</v>
      </c>
      <c r="J111" s="74">
        <f t="shared" si="22"/>
        <v>94</v>
      </c>
      <c r="K111" s="100"/>
      <c r="L111" s="74" t="s">
        <v>186</v>
      </c>
      <c r="M111" s="135">
        <f t="shared" si="23"/>
        <v>12.959999999999999</v>
      </c>
      <c r="N111" s="84">
        <f t="shared" si="24"/>
        <v>14</v>
      </c>
    </row>
    <row r="112" spans="1:14" s="70" customFormat="1" ht="15">
      <c r="A112" s="73"/>
      <c r="B112" s="73"/>
      <c r="C112" s="152"/>
      <c r="D112" s="74"/>
      <c r="E112" s="74"/>
      <c r="F112" s="76"/>
      <c r="G112" s="76"/>
      <c r="H112" s="101"/>
      <c r="I112" s="101"/>
      <c r="J112" s="74"/>
      <c r="K112" s="100"/>
      <c r="L112" s="149"/>
      <c r="M112" s="135"/>
      <c r="N112" s="84"/>
    </row>
    <row r="113" spans="1:12" s="108" customFormat="1" ht="15">
      <c r="A113" s="103"/>
      <c r="B113" s="103"/>
      <c r="C113" s="104" t="s">
        <v>54</v>
      </c>
      <c r="D113" s="105">
        <f>SUM(D104:D111)</f>
        <v>29</v>
      </c>
      <c r="E113" s="105">
        <v>972</v>
      </c>
      <c r="F113" s="106">
        <f>SUM(F104:F111)</f>
        <v>130</v>
      </c>
      <c r="G113" s="105">
        <f>SUM(G104:G111)</f>
        <v>68</v>
      </c>
      <c r="H113" s="105">
        <f>SUM(H104:H111)</f>
        <v>12</v>
      </c>
      <c r="I113" s="105">
        <f>SUM(I104:I111)</f>
        <v>50</v>
      </c>
      <c r="J113" s="105">
        <f>SUM(J104:J111)</f>
        <v>914</v>
      </c>
      <c r="K113" s="105">
        <v>5</v>
      </c>
      <c r="L113" s="107">
        <v>4</v>
      </c>
    </row>
    <row r="117" spans="3:12" s="70" customFormat="1" ht="15">
      <c r="C117" s="214" t="s">
        <v>167</v>
      </c>
      <c r="D117" s="214"/>
      <c r="E117" s="214"/>
      <c r="F117" s="214"/>
      <c r="G117" s="214"/>
      <c r="H117" s="214"/>
      <c r="I117" s="214"/>
      <c r="J117" s="71"/>
      <c r="K117" s="72"/>
      <c r="L117" s="72"/>
    </row>
    <row r="118" spans="3:12" s="70" customFormat="1" ht="15">
      <c r="C118" s="212" t="s">
        <v>173</v>
      </c>
      <c r="D118" s="212"/>
      <c r="E118" s="212"/>
      <c r="F118" s="212"/>
      <c r="G118" s="212"/>
      <c r="H118" s="212"/>
      <c r="I118" s="212"/>
      <c r="J118" s="71"/>
      <c r="K118" s="72"/>
      <c r="L118" s="72"/>
    </row>
    <row r="119" spans="3:12" s="70" customFormat="1" ht="15">
      <c r="C119" s="212" t="s">
        <v>276</v>
      </c>
      <c r="D119" s="212"/>
      <c r="E119" s="212"/>
      <c r="F119" s="212"/>
      <c r="G119" s="212"/>
      <c r="H119" s="212"/>
      <c r="I119" s="212"/>
      <c r="J119" s="71"/>
      <c r="K119" s="72"/>
      <c r="L119" s="72"/>
    </row>
    <row r="120" spans="11:14" s="70" customFormat="1" ht="15">
      <c r="K120" s="72"/>
      <c r="L120" s="72"/>
      <c r="M120" s="133"/>
      <c r="N120" s="82" t="s">
        <v>147</v>
      </c>
    </row>
    <row r="121" spans="1:14" s="70" customFormat="1" ht="30">
      <c r="A121" s="73" t="s">
        <v>148</v>
      </c>
      <c r="B121" s="215" t="s">
        <v>149</v>
      </c>
      <c r="C121" s="216"/>
      <c r="D121" s="74" t="s">
        <v>150</v>
      </c>
      <c r="E121" s="74" t="s">
        <v>151</v>
      </c>
      <c r="F121" s="74" t="s">
        <v>152</v>
      </c>
      <c r="G121" s="74" t="s">
        <v>153</v>
      </c>
      <c r="H121" s="74" t="s">
        <v>155</v>
      </c>
      <c r="I121" s="74" t="s">
        <v>154</v>
      </c>
      <c r="J121" s="74" t="s">
        <v>156</v>
      </c>
      <c r="K121" s="215" t="s">
        <v>157</v>
      </c>
      <c r="L121" s="215"/>
      <c r="M121" s="134" t="s">
        <v>158</v>
      </c>
      <c r="N121" s="83" t="s">
        <v>159</v>
      </c>
    </row>
    <row r="122" spans="1:14" s="70" customFormat="1" ht="15">
      <c r="A122" s="87" t="s">
        <v>184</v>
      </c>
      <c r="B122" s="73" t="s">
        <v>160</v>
      </c>
      <c r="C122" s="75" t="s">
        <v>191</v>
      </c>
      <c r="D122" s="74">
        <v>3</v>
      </c>
      <c r="E122" s="74">
        <v>108</v>
      </c>
      <c r="F122" s="76">
        <v>14</v>
      </c>
      <c r="G122" s="76">
        <v>8</v>
      </c>
      <c r="H122" s="76">
        <v>6</v>
      </c>
      <c r="I122" s="76"/>
      <c r="J122" s="74">
        <f aca="true" t="shared" si="25" ref="J122:J128">E122-F122</f>
        <v>94</v>
      </c>
      <c r="K122" s="74"/>
      <c r="L122" s="74" t="s">
        <v>186</v>
      </c>
      <c r="M122" s="135">
        <f>E122*0.12</f>
        <v>12.959999999999999</v>
      </c>
      <c r="N122" s="84">
        <f>SUM(G122:I122)</f>
        <v>14</v>
      </c>
    </row>
    <row r="123" spans="1:14" s="70" customFormat="1" ht="15">
      <c r="A123" s="87"/>
      <c r="B123" s="73">
        <v>2</v>
      </c>
      <c r="C123" s="151" t="s">
        <v>271</v>
      </c>
      <c r="D123" s="74">
        <v>5</v>
      </c>
      <c r="E123" s="74">
        <v>180</v>
      </c>
      <c r="F123" s="76">
        <v>22</v>
      </c>
      <c r="G123" s="76">
        <v>12</v>
      </c>
      <c r="H123" s="76">
        <v>10</v>
      </c>
      <c r="I123" s="76"/>
      <c r="J123" s="74">
        <f t="shared" si="25"/>
        <v>158</v>
      </c>
      <c r="K123" s="74"/>
      <c r="L123" s="74" t="s">
        <v>186</v>
      </c>
      <c r="M123" s="135">
        <f>E123*0.12</f>
        <v>21.599999999999998</v>
      </c>
      <c r="N123" s="84">
        <f>SUM(G123:I123)</f>
        <v>22</v>
      </c>
    </row>
    <row r="124" spans="1:14" s="70" customFormat="1" ht="15">
      <c r="A124" s="73"/>
      <c r="B124" s="73" t="s">
        <v>162</v>
      </c>
      <c r="C124" s="75" t="s">
        <v>272</v>
      </c>
      <c r="D124" s="74">
        <v>3</v>
      </c>
      <c r="E124" s="74">
        <v>108</v>
      </c>
      <c r="F124" s="76">
        <v>14</v>
      </c>
      <c r="G124" s="76">
        <v>8</v>
      </c>
      <c r="H124" s="76">
        <v>6</v>
      </c>
      <c r="I124" s="76"/>
      <c r="J124" s="74">
        <f t="shared" si="25"/>
        <v>94</v>
      </c>
      <c r="K124" s="74"/>
      <c r="L124" s="74" t="s">
        <v>186</v>
      </c>
      <c r="M124" s="135">
        <f aca="true" t="shared" si="26" ref="M124:M129">E124*0.12</f>
        <v>12.959999999999999</v>
      </c>
      <c r="N124" s="84">
        <f aca="true" t="shared" si="27" ref="N124:N129">SUM(G124:I124)</f>
        <v>14</v>
      </c>
    </row>
    <row r="125" spans="1:14" s="131" customFormat="1" ht="16.5" customHeight="1">
      <c r="A125" s="153"/>
      <c r="B125" s="153" t="s">
        <v>163</v>
      </c>
      <c r="C125" s="151" t="s">
        <v>269</v>
      </c>
      <c r="D125" s="74">
        <v>5</v>
      </c>
      <c r="E125" s="154">
        <v>180</v>
      </c>
      <c r="F125" s="155">
        <v>22</v>
      </c>
      <c r="G125" s="155">
        <v>12</v>
      </c>
      <c r="H125" s="155"/>
      <c r="I125" s="155">
        <v>10</v>
      </c>
      <c r="J125" s="154">
        <f t="shared" si="25"/>
        <v>158</v>
      </c>
      <c r="K125" s="156"/>
      <c r="L125" s="154" t="s">
        <v>186</v>
      </c>
      <c r="M125" s="157">
        <f t="shared" si="26"/>
        <v>21.599999999999998</v>
      </c>
      <c r="N125" s="130">
        <f t="shared" si="27"/>
        <v>22</v>
      </c>
    </row>
    <row r="126" spans="1:14" s="131" customFormat="1" ht="15">
      <c r="A126" s="128"/>
      <c r="B126" s="128" t="s">
        <v>164</v>
      </c>
      <c r="C126" s="151" t="s">
        <v>279</v>
      </c>
      <c r="D126" s="126">
        <v>5</v>
      </c>
      <c r="E126" s="126">
        <f>5*36</f>
        <v>180</v>
      </c>
      <c r="F126" s="101">
        <v>22</v>
      </c>
      <c r="G126" s="101">
        <v>12</v>
      </c>
      <c r="H126" s="101"/>
      <c r="I126" s="101">
        <v>10</v>
      </c>
      <c r="J126" s="126">
        <f t="shared" si="25"/>
        <v>158</v>
      </c>
      <c r="K126" s="150" t="s">
        <v>277</v>
      </c>
      <c r="L126" s="126"/>
      <c r="M126" s="157">
        <f t="shared" si="26"/>
        <v>21.599999999999998</v>
      </c>
      <c r="N126" s="130">
        <f t="shared" si="27"/>
        <v>22</v>
      </c>
    </row>
    <row r="127" spans="1:14" s="131" customFormat="1" ht="15">
      <c r="A127" s="128"/>
      <c r="B127" s="128" t="s">
        <v>165</v>
      </c>
      <c r="C127" s="158" t="s">
        <v>301</v>
      </c>
      <c r="D127" s="126">
        <v>3</v>
      </c>
      <c r="E127" s="126">
        <f>3*36</f>
        <v>108</v>
      </c>
      <c r="F127" s="101">
        <v>14</v>
      </c>
      <c r="G127" s="101">
        <v>10</v>
      </c>
      <c r="H127" s="101"/>
      <c r="I127" s="101">
        <v>4</v>
      </c>
      <c r="J127" s="126">
        <f t="shared" si="25"/>
        <v>94</v>
      </c>
      <c r="K127" s="150"/>
      <c r="L127" s="126" t="s">
        <v>186</v>
      </c>
      <c r="M127" s="157">
        <f t="shared" si="26"/>
        <v>12.959999999999999</v>
      </c>
      <c r="N127" s="130">
        <f t="shared" si="27"/>
        <v>14</v>
      </c>
    </row>
    <row r="128" spans="1:14" s="131" customFormat="1" ht="15">
      <c r="A128" s="128"/>
      <c r="B128" s="128" t="s">
        <v>166</v>
      </c>
      <c r="C128" s="158" t="s">
        <v>273</v>
      </c>
      <c r="D128" s="126">
        <v>3</v>
      </c>
      <c r="E128" s="126">
        <v>108</v>
      </c>
      <c r="F128" s="101">
        <v>14</v>
      </c>
      <c r="G128" s="101">
        <v>8</v>
      </c>
      <c r="H128" s="101"/>
      <c r="I128" s="101">
        <v>6</v>
      </c>
      <c r="J128" s="126">
        <f t="shared" si="25"/>
        <v>94</v>
      </c>
      <c r="K128" s="150" t="s">
        <v>185</v>
      </c>
      <c r="L128" s="126"/>
      <c r="M128" s="157">
        <f t="shared" si="26"/>
        <v>12.959999999999999</v>
      </c>
      <c r="N128" s="130">
        <f t="shared" si="27"/>
        <v>14</v>
      </c>
    </row>
    <row r="129" spans="1:14" s="70" customFormat="1" ht="15">
      <c r="A129" s="73"/>
      <c r="B129" s="128" t="s">
        <v>187</v>
      </c>
      <c r="C129" s="129" t="s">
        <v>274</v>
      </c>
      <c r="D129" s="74"/>
      <c r="E129" s="74"/>
      <c r="F129" s="78"/>
      <c r="G129" s="78"/>
      <c r="H129" s="78"/>
      <c r="I129" s="78"/>
      <c r="J129" s="74"/>
      <c r="K129" s="74" t="s">
        <v>277</v>
      </c>
      <c r="L129" s="74"/>
      <c r="M129" s="135">
        <f t="shared" si="26"/>
        <v>0</v>
      </c>
      <c r="N129" s="130">
        <f t="shared" si="27"/>
        <v>0</v>
      </c>
    </row>
    <row r="130" spans="1:14" s="70" customFormat="1" ht="15">
      <c r="A130" s="73"/>
      <c r="B130" s="73"/>
      <c r="C130" s="79"/>
      <c r="D130" s="74"/>
      <c r="E130" s="74"/>
      <c r="F130" s="74"/>
      <c r="G130" s="74"/>
      <c r="H130" s="80"/>
      <c r="I130" s="74"/>
      <c r="J130" s="74"/>
      <c r="K130" s="74"/>
      <c r="L130" s="74"/>
      <c r="M130" s="133"/>
      <c r="N130" s="81"/>
    </row>
    <row r="131" spans="1:12" s="108" customFormat="1" ht="15">
      <c r="A131" s="103"/>
      <c r="B131" s="103"/>
      <c r="C131" s="104" t="s">
        <v>54</v>
      </c>
      <c r="D131" s="105">
        <f aca="true" t="shared" si="28" ref="D131:J131">SUM(D122:D130)</f>
        <v>27</v>
      </c>
      <c r="E131" s="105"/>
      <c r="F131" s="106">
        <f>SUM(F122:F130)</f>
        <v>122</v>
      </c>
      <c r="G131" s="105">
        <f t="shared" si="28"/>
        <v>70</v>
      </c>
      <c r="H131" s="105">
        <f t="shared" si="28"/>
        <v>22</v>
      </c>
      <c r="I131" s="105">
        <f t="shared" si="28"/>
        <v>30</v>
      </c>
      <c r="J131" s="105">
        <f t="shared" si="28"/>
        <v>850</v>
      </c>
      <c r="K131" s="105">
        <v>3</v>
      </c>
      <c r="L131" s="107">
        <v>5</v>
      </c>
    </row>
    <row r="132" spans="1:12" s="142" customFormat="1" ht="15">
      <c r="A132" s="159"/>
      <c r="B132" s="159"/>
      <c r="C132" s="160"/>
      <c r="D132" s="161"/>
      <c r="E132" s="161"/>
      <c r="F132" s="162"/>
      <c r="G132" s="161"/>
      <c r="H132" s="161"/>
      <c r="I132" s="161"/>
      <c r="J132" s="161"/>
      <c r="K132" s="161"/>
      <c r="L132" s="161"/>
    </row>
    <row r="133" spans="1:12" s="142" customFormat="1" ht="15">
      <c r="A133" s="159"/>
      <c r="B133" s="159"/>
      <c r="C133" s="160"/>
      <c r="D133" s="161"/>
      <c r="E133" s="161"/>
      <c r="F133" s="162"/>
      <c r="G133" s="161"/>
      <c r="H133" s="161"/>
      <c r="I133" s="161"/>
      <c r="J133" s="161"/>
      <c r="K133" s="161"/>
      <c r="L133" s="161"/>
    </row>
    <row r="134" spans="2:14" s="113" customFormat="1" ht="15">
      <c r="B134" s="110"/>
      <c r="C134" s="114"/>
      <c r="E134" s="112"/>
      <c r="F134" s="115"/>
      <c r="G134" s="115"/>
      <c r="H134" s="115"/>
      <c r="I134" s="115"/>
      <c r="J134" s="112"/>
      <c r="K134" s="112"/>
      <c r="L134" s="112"/>
      <c r="M134" s="163"/>
      <c r="N134" s="116"/>
    </row>
    <row r="135" spans="1:14" s="113" customFormat="1" ht="15">
      <c r="A135" s="110"/>
      <c r="B135" s="110"/>
      <c r="C135" s="114"/>
      <c r="D135" s="112"/>
      <c r="E135" s="112"/>
      <c r="F135" s="115"/>
      <c r="G135" s="115"/>
      <c r="H135" s="115"/>
      <c r="I135" s="115"/>
      <c r="J135" s="112"/>
      <c r="K135" s="112"/>
      <c r="L135" s="112"/>
      <c r="M135" s="163"/>
      <c r="N135" s="116"/>
    </row>
    <row r="136" spans="1:14" s="113" customFormat="1" ht="15">
      <c r="A136" s="110"/>
      <c r="B136" s="110"/>
      <c r="C136" s="114"/>
      <c r="D136" s="112"/>
      <c r="E136" s="112"/>
      <c r="F136" s="115"/>
      <c r="G136" s="115"/>
      <c r="H136" s="115"/>
      <c r="I136" s="115"/>
      <c r="J136" s="112"/>
      <c r="K136" s="96"/>
      <c r="L136" s="112"/>
      <c r="M136" s="163"/>
      <c r="N136" s="116"/>
    </row>
    <row r="137" spans="1:14" s="170" customFormat="1" ht="18">
      <c r="A137" s="164"/>
      <c r="B137" s="164"/>
      <c r="C137" s="165" t="s">
        <v>194</v>
      </c>
      <c r="D137" s="165"/>
      <c r="E137" s="165"/>
      <c r="F137" s="166"/>
      <c r="G137" s="218" t="s">
        <v>275</v>
      </c>
      <c r="H137" s="218"/>
      <c r="I137" s="218"/>
      <c r="J137" s="218"/>
      <c r="K137" s="218"/>
      <c r="L137" s="167"/>
      <c r="M137" s="168"/>
      <c r="N137" s="169"/>
    </row>
    <row r="138" spans="1:14" s="113" customFormat="1" ht="15">
      <c r="A138" s="110"/>
      <c r="B138" s="110"/>
      <c r="C138" s="114"/>
      <c r="D138" s="112"/>
      <c r="E138" s="112"/>
      <c r="F138" s="115"/>
      <c r="G138" s="115"/>
      <c r="H138" s="115"/>
      <c r="I138" s="115"/>
      <c r="J138" s="112"/>
      <c r="K138" s="96"/>
      <c r="L138" s="112"/>
      <c r="M138" s="163"/>
      <c r="N138" s="116"/>
    </row>
    <row r="139" spans="1:14" s="113" customFormat="1" ht="15">
      <c r="A139" s="110"/>
      <c r="B139" s="110"/>
      <c r="C139" s="114"/>
      <c r="D139" s="112"/>
      <c r="E139" s="112"/>
      <c r="F139" s="115"/>
      <c r="G139" s="115"/>
      <c r="H139" s="115"/>
      <c r="I139" s="115"/>
      <c r="J139" s="112"/>
      <c r="K139" s="96"/>
      <c r="L139" s="112"/>
      <c r="M139" s="163"/>
      <c r="N139" s="116"/>
    </row>
    <row r="140" spans="1:14" s="113" customFormat="1" ht="15">
      <c r="A140" s="110"/>
      <c r="B140" s="110"/>
      <c r="C140" s="114"/>
      <c r="D140" s="112">
        <f>D131+D113+D102+D84+D73+D56+D45+D30+D20</f>
        <v>214</v>
      </c>
      <c r="E140" s="112"/>
      <c r="F140" s="117"/>
      <c r="G140" s="117"/>
      <c r="H140" s="117"/>
      <c r="I140" s="117"/>
      <c r="J140" s="112"/>
      <c r="K140" s="112"/>
      <c r="L140" s="112"/>
      <c r="M140" s="163"/>
      <c r="N140" s="116"/>
    </row>
    <row r="141" spans="1:14" s="113" customFormat="1" ht="15">
      <c r="A141" s="110"/>
      <c r="B141" s="110"/>
      <c r="C141" s="111"/>
      <c r="D141" s="112"/>
      <c r="E141" s="112"/>
      <c r="F141" s="112"/>
      <c r="G141" s="112"/>
      <c r="H141" s="118"/>
      <c r="I141" s="112"/>
      <c r="J141" s="112"/>
      <c r="K141" s="112"/>
      <c r="L141" s="112"/>
      <c r="M141" s="134"/>
      <c r="N141" s="82"/>
    </row>
    <row r="142" spans="1:12" s="113" customFormat="1" ht="15">
      <c r="A142" s="171"/>
      <c r="B142" s="171"/>
      <c r="C142" s="171"/>
      <c r="D142" s="171"/>
      <c r="E142" s="171"/>
      <c r="F142" s="171"/>
      <c r="G142" s="171"/>
      <c r="H142" s="171"/>
      <c r="I142" s="171"/>
      <c r="J142" s="171"/>
      <c r="K142" s="172"/>
      <c r="L142" s="172"/>
    </row>
    <row r="143" spans="1:13" s="119" customFormat="1" ht="15">
      <c r="A143" s="88"/>
      <c r="B143" s="88"/>
      <c r="C143" s="219"/>
      <c r="D143" s="219"/>
      <c r="E143" s="219"/>
      <c r="F143" s="219"/>
      <c r="G143" s="219"/>
      <c r="H143" s="219"/>
      <c r="I143" s="219"/>
      <c r="J143" s="97"/>
      <c r="K143" s="98"/>
      <c r="L143" s="98"/>
      <c r="M143" s="173"/>
    </row>
    <row r="144" spans="1:12" ht="15">
      <c r="A144" s="88"/>
      <c r="B144" s="88"/>
      <c r="C144" s="220"/>
      <c r="D144" s="220"/>
      <c r="E144" s="220"/>
      <c r="F144" s="220"/>
      <c r="G144" s="220"/>
      <c r="H144" s="220"/>
      <c r="I144" s="220"/>
      <c r="J144" s="97"/>
      <c r="K144" s="98"/>
      <c r="L144" s="98"/>
    </row>
    <row r="145" spans="3:12" s="88" customFormat="1" ht="15">
      <c r="C145" s="220"/>
      <c r="D145" s="220"/>
      <c r="E145" s="220"/>
      <c r="F145" s="220"/>
      <c r="G145" s="220"/>
      <c r="H145" s="220"/>
      <c r="I145" s="220"/>
      <c r="J145" s="97"/>
      <c r="K145" s="98"/>
      <c r="L145" s="98"/>
    </row>
    <row r="146" spans="11:12" s="88" customFormat="1" ht="15">
      <c r="K146" s="98"/>
      <c r="L146" s="98"/>
    </row>
    <row r="147" spans="1:12" s="88" customFormat="1" ht="15">
      <c r="A147" s="89"/>
      <c r="B147" s="221"/>
      <c r="C147" s="221"/>
      <c r="D147" s="91"/>
      <c r="E147" s="91"/>
      <c r="F147" s="91"/>
      <c r="G147" s="91"/>
      <c r="H147" s="91"/>
      <c r="I147" s="91"/>
      <c r="J147" s="91"/>
      <c r="K147" s="221"/>
      <c r="L147" s="221"/>
    </row>
    <row r="148" spans="2:14" s="88" customFormat="1" ht="15">
      <c r="B148" s="89"/>
      <c r="C148" s="90"/>
      <c r="D148" s="91"/>
      <c r="E148" s="91"/>
      <c r="F148" s="92"/>
      <c r="G148" s="92"/>
      <c r="H148" s="92"/>
      <c r="I148" s="92"/>
      <c r="J148" s="91"/>
      <c r="K148" s="91"/>
      <c r="L148" s="91"/>
      <c r="M148" s="174"/>
      <c r="N148" s="82"/>
    </row>
    <row r="149" spans="1:14" s="88" customFormat="1" ht="15">
      <c r="A149" s="89"/>
      <c r="B149" s="89"/>
      <c r="C149" s="90"/>
      <c r="D149" s="91"/>
      <c r="E149" s="91"/>
      <c r="F149" s="92"/>
      <c r="G149" s="92"/>
      <c r="H149" s="92"/>
      <c r="I149" s="92"/>
      <c r="J149" s="91"/>
      <c r="K149" s="91"/>
      <c r="L149" s="91"/>
      <c r="M149" s="134"/>
      <c r="N149" s="83"/>
    </row>
    <row r="150" spans="1:14" s="88" customFormat="1" ht="15">
      <c r="A150" s="89"/>
      <c r="B150" s="89"/>
      <c r="C150" s="90"/>
      <c r="D150" s="91"/>
      <c r="E150" s="91"/>
      <c r="F150" s="92"/>
      <c r="G150" s="92"/>
      <c r="H150" s="92"/>
      <c r="I150" s="92"/>
      <c r="J150" s="91"/>
      <c r="K150" s="91"/>
      <c r="L150" s="91"/>
      <c r="M150" s="175"/>
      <c r="N150" s="93"/>
    </row>
    <row r="151" spans="1:14" s="88" customFormat="1" ht="15">
      <c r="A151" s="110"/>
      <c r="B151" s="110"/>
      <c r="C151" s="114"/>
      <c r="D151" s="112"/>
      <c r="E151" s="112"/>
      <c r="F151" s="115"/>
      <c r="G151" s="115"/>
      <c r="H151" s="115"/>
      <c r="I151" s="115"/>
      <c r="J151" s="112"/>
      <c r="K151" s="96"/>
      <c r="L151" s="112"/>
      <c r="M151" s="175"/>
      <c r="N151" s="93"/>
    </row>
    <row r="152" spans="1:14" s="88" customFormat="1" ht="15">
      <c r="A152" s="110"/>
      <c r="B152" s="110"/>
      <c r="C152" s="114"/>
      <c r="D152" s="112"/>
      <c r="E152" s="112"/>
      <c r="F152" s="115"/>
      <c r="G152" s="115"/>
      <c r="H152" s="115"/>
      <c r="I152" s="115"/>
      <c r="J152" s="112"/>
      <c r="K152" s="96"/>
      <c r="L152" s="112"/>
      <c r="M152" s="175"/>
      <c r="N152" s="93"/>
    </row>
    <row r="153" spans="1:12" s="88" customFormat="1" ht="15">
      <c r="A153" s="110"/>
      <c r="B153" s="110"/>
      <c r="C153" s="111"/>
      <c r="D153" s="112"/>
      <c r="E153" s="112"/>
      <c r="F153" s="115"/>
      <c r="G153" s="115"/>
      <c r="H153" s="115"/>
      <c r="I153" s="115"/>
      <c r="J153" s="112"/>
      <c r="K153" s="96"/>
      <c r="L153" s="112"/>
    </row>
    <row r="154" spans="1:12" s="88" customFormat="1" ht="15">
      <c r="A154" s="110"/>
      <c r="B154" s="110"/>
      <c r="C154" s="114"/>
      <c r="D154" s="112"/>
      <c r="E154" s="112"/>
      <c r="F154" s="117"/>
      <c r="G154" s="117"/>
      <c r="H154" s="117"/>
      <c r="I154" s="117"/>
      <c r="J154" s="112"/>
      <c r="K154" s="112"/>
      <c r="L154" s="112"/>
    </row>
    <row r="155" spans="1:14" s="88" customFormat="1" ht="15">
      <c r="A155" s="89"/>
      <c r="B155" s="89"/>
      <c r="C155" s="79"/>
      <c r="D155" s="91"/>
      <c r="E155" s="91"/>
      <c r="F155" s="91"/>
      <c r="G155" s="91"/>
      <c r="H155" s="94"/>
      <c r="I155" s="91"/>
      <c r="J155" s="91"/>
      <c r="K155" s="91"/>
      <c r="L155" s="91"/>
      <c r="M155" s="175"/>
      <c r="N155" s="93"/>
    </row>
    <row r="156" spans="1:14" s="88" customFormat="1" ht="15">
      <c r="A156" s="176"/>
      <c r="B156" s="176"/>
      <c r="C156" s="177"/>
      <c r="D156" s="178"/>
      <c r="E156" s="178"/>
      <c r="F156" s="179"/>
      <c r="G156" s="178"/>
      <c r="H156" s="178"/>
      <c r="I156" s="178"/>
      <c r="J156" s="178"/>
      <c r="K156" s="178"/>
      <c r="L156" s="178"/>
      <c r="M156" s="175"/>
      <c r="N156" s="93"/>
    </row>
    <row r="157" spans="1:14" s="88" customFormat="1" ht="15">
      <c r="A157" s="113"/>
      <c r="B157" s="110"/>
      <c r="C157" s="114"/>
      <c r="D157" s="112"/>
      <c r="E157" s="112"/>
      <c r="F157" s="115"/>
      <c r="G157" s="115"/>
      <c r="H157" s="115"/>
      <c r="I157" s="115"/>
      <c r="J157" s="112"/>
      <c r="K157" s="112"/>
      <c r="L157" s="112"/>
      <c r="M157" s="175"/>
      <c r="N157" s="93"/>
    </row>
    <row r="158" spans="1:14" s="88" customFormat="1" ht="15">
      <c r="A158" s="110"/>
      <c r="B158" s="110"/>
      <c r="C158" s="114"/>
      <c r="D158" s="112"/>
      <c r="E158" s="112"/>
      <c r="F158" s="115"/>
      <c r="G158" s="115"/>
      <c r="H158" s="115"/>
      <c r="I158" s="115"/>
      <c r="J158" s="112"/>
      <c r="K158" s="112"/>
      <c r="L158" s="112"/>
      <c r="M158" s="175"/>
      <c r="N158" s="93"/>
    </row>
    <row r="159" spans="1:14" s="88" customFormat="1" ht="15">
      <c r="A159" s="110"/>
      <c r="B159" s="110"/>
      <c r="C159" s="114"/>
      <c r="D159" s="112"/>
      <c r="E159" s="112"/>
      <c r="F159" s="115"/>
      <c r="G159" s="115"/>
      <c r="H159" s="115"/>
      <c r="I159" s="115"/>
      <c r="J159" s="112"/>
      <c r="K159" s="96"/>
      <c r="L159" s="112"/>
      <c r="M159" s="175"/>
      <c r="N159" s="93"/>
    </row>
    <row r="160" spans="1:14" s="88" customFormat="1" ht="15.75">
      <c r="A160" s="110"/>
      <c r="B160" s="110"/>
      <c r="C160" s="120"/>
      <c r="D160" s="120"/>
      <c r="E160" s="120"/>
      <c r="F160" s="121"/>
      <c r="G160" s="217"/>
      <c r="H160" s="217"/>
      <c r="I160" s="217"/>
      <c r="J160" s="217"/>
      <c r="K160" s="217"/>
      <c r="L160" s="112"/>
      <c r="M160" s="175"/>
      <c r="N160" s="93"/>
    </row>
    <row r="161" spans="1:14" s="88" customFormat="1" ht="15">
      <c r="A161" s="110"/>
      <c r="B161" s="110"/>
      <c r="C161" s="114"/>
      <c r="D161" s="112"/>
      <c r="E161" s="112"/>
      <c r="F161" s="115"/>
      <c r="G161" s="115"/>
      <c r="H161" s="115"/>
      <c r="I161" s="115"/>
      <c r="J161" s="112"/>
      <c r="K161" s="96"/>
      <c r="L161" s="112"/>
      <c r="M161" s="174"/>
      <c r="N161" s="95"/>
    </row>
    <row r="162" spans="1:12" s="88" customFormat="1" ht="15">
      <c r="A162" s="110"/>
      <c r="B162" s="110"/>
      <c r="C162" s="114"/>
      <c r="D162" s="112"/>
      <c r="E162" s="112"/>
      <c r="F162" s="115"/>
      <c r="G162" s="115"/>
      <c r="H162" s="115"/>
      <c r="I162" s="115"/>
      <c r="J162" s="112"/>
      <c r="K162" s="96"/>
      <c r="L162" s="112"/>
    </row>
    <row r="163" spans="1:12" ht="15">
      <c r="A163" s="110"/>
      <c r="B163" s="110"/>
      <c r="C163" s="114"/>
      <c r="D163" s="112"/>
      <c r="E163" s="112"/>
      <c r="F163" s="117"/>
      <c r="G163" s="117"/>
      <c r="H163" s="117"/>
      <c r="I163" s="117"/>
      <c r="J163" s="112"/>
      <c r="K163" s="112"/>
      <c r="L163" s="112"/>
    </row>
    <row r="164" spans="1:12" ht="15">
      <c r="A164" s="110"/>
      <c r="B164" s="110"/>
      <c r="C164" s="111"/>
      <c r="D164" s="112"/>
      <c r="E164" s="112"/>
      <c r="F164" s="112"/>
      <c r="G164" s="112"/>
      <c r="H164" s="118"/>
      <c r="I164" s="112"/>
      <c r="J164" s="112"/>
      <c r="K164" s="112"/>
      <c r="L164" s="112"/>
    </row>
  </sheetData>
  <sheetProtection/>
  <mergeCells count="34">
    <mergeCell ref="C119:I119"/>
    <mergeCell ref="C118:I118"/>
    <mergeCell ref="C89:I89"/>
    <mergeCell ref="B91:C91"/>
    <mergeCell ref="K91:L91"/>
    <mergeCell ref="C117:I117"/>
    <mergeCell ref="B63:C63"/>
    <mergeCell ref="K63:L63"/>
    <mergeCell ref="C87:I87"/>
    <mergeCell ref="C88:I88"/>
    <mergeCell ref="G160:K160"/>
    <mergeCell ref="K121:L121"/>
    <mergeCell ref="G137:K137"/>
    <mergeCell ref="C143:I143"/>
    <mergeCell ref="C144:I144"/>
    <mergeCell ref="C145:I145"/>
    <mergeCell ref="B121:C121"/>
    <mergeCell ref="B147:C147"/>
    <mergeCell ref="K147:L147"/>
    <mergeCell ref="K12:L12"/>
    <mergeCell ref="C34:I34"/>
    <mergeCell ref="K37:L37"/>
    <mergeCell ref="C59:I59"/>
    <mergeCell ref="B12:C12"/>
    <mergeCell ref="C60:I60"/>
    <mergeCell ref="C61:I61"/>
    <mergeCell ref="I1:M1"/>
    <mergeCell ref="I3:L3"/>
    <mergeCell ref="C33:I33"/>
    <mergeCell ref="C35:I35"/>
    <mergeCell ref="B37:C37"/>
    <mergeCell ref="C8:I8"/>
    <mergeCell ref="C9:I9"/>
    <mergeCell ref="C10:I10"/>
  </mergeCells>
  <printOptions/>
  <pageMargins left="0.75" right="0.75" top="1" bottom="1" header="0.5" footer="0.5"/>
  <pageSetup horizontalDpi="600" verticalDpi="600" orientation="landscape" paperSize="9" scale="94" r:id="rId1"/>
  <rowBreaks count="4" manualBreakCount="4">
    <brk id="31" max="11" man="1"/>
    <brk id="57" max="11" man="1"/>
    <brk id="85" max="11" man="1"/>
    <brk id="115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A1:BP101"/>
  <sheetViews>
    <sheetView view="pageBreakPreview" zoomScale="110" zoomScaleSheetLayoutView="110" zoomScalePageLayoutView="0" workbookViewId="0" topLeftCell="A53">
      <selection activeCell="AN88" sqref="AN88:AY91"/>
    </sheetView>
  </sheetViews>
  <sheetFormatPr defaultColWidth="9.00390625" defaultRowHeight="12.75"/>
  <cols>
    <col min="1" max="1" width="3.625" style="1" customWidth="1"/>
    <col min="2" max="14" width="1.875" style="1" customWidth="1"/>
    <col min="15" max="15" width="2.125" style="1" customWidth="1"/>
    <col min="16" max="16" width="2.50390625" style="1" customWidth="1"/>
    <col min="17" max="19" width="2.125" style="1" customWidth="1"/>
    <col min="20" max="22" width="2.50390625" style="1" customWidth="1"/>
    <col min="23" max="23" width="2.625" style="1" customWidth="1"/>
    <col min="24" max="24" width="2.875" style="1" customWidth="1"/>
    <col min="25" max="25" width="2.375" style="1" customWidth="1"/>
    <col min="26" max="34" width="1.875" style="1" customWidth="1"/>
    <col min="35" max="35" width="2.50390625" style="1" customWidth="1"/>
    <col min="36" max="36" width="1.875" style="1" customWidth="1"/>
    <col min="37" max="38" width="1.625" style="1" customWidth="1"/>
    <col min="39" max="40" width="1.875" style="1" customWidth="1"/>
    <col min="41" max="41" width="2.375" style="1" customWidth="1"/>
    <col min="42" max="42" width="1.875" style="1" customWidth="1"/>
    <col min="43" max="43" width="2.50390625" style="1" customWidth="1"/>
    <col min="44" max="44" width="1.875" style="1" customWidth="1"/>
    <col min="45" max="45" width="2.50390625" style="1" customWidth="1"/>
    <col min="46" max="46" width="1.875" style="1" customWidth="1"/>
    <col min="47" max="47" width="2.50390625" style="1" customWidth="1"/>
    <col min="48" max="48" width="2.375" style="1" customWidth="1"/>
    <col min="49" max="49" width="2.125" style="1" customWidth="1"/>
    <col min="50" max="50" width="1.875" style="1" customWidth="1"/>
    <col min="51" max="51" width="2.50390625" style="1" customWidth="1"/>
    <col min="52" max="52" width="1.875" style="1" customWidth="1"/>
    <col min="53" max="53" width="2.125" style="1" customWidth="1"/>
    <col min="54" max="54" width="4.00390625" style="1" customWidth="1"/>
    <col min="55" max="58" width="3.625" style="1" customWidth="1"/>
    <col min="59" max="62" width="4.00390625" style="1" customWidth="1"/>
    <col min="63" max="63" width="3.875" style="1" customWidth="1"/>
    <col min="64" max="64" width="3.625" style="15" customWidth="1"/>
    <col min="65" max="65" width="3.375" style="15" customWidth="1"/>
    <col min="66" max="66" width="5.125" style="15" customWidth="1"/>
    <col min="67" max="16384" width="9.125" style="15" customWidth="1"/>
  </cols>
  <sheetData>
    <row r="1" spans="9:63" ht="16.5" customHeight="1">
      <c r="I1" s="18"/>
      <c r="J1" s="18"/>
      <c r="K1" s="344" t="s">
        <v>0</v>
      </c>
      <c r="L1" s="344"/>
      <c r="M1" s="344"/>
      <c r="N1" s="344"/>
      <c r="O1" s="344"/>
      <c r="P1" s="344"/>
      <c r="Q1" s="344"/>
      <c r="R1" s="344"/>
      <c r="S1" s="344"/>
      <c r="T1" s="344"/>
      <c r="U1" s="344"/>
      <c r="V1" s="344"/>
      <c r="W1" s="344"/>
      <c r="X1" s="344"/>
      <c r="Y1" s="344"/>
      <c r="Z1" s="344"/>
      <c r="AA1" s="344"/>
      <c r="AB1" s="344"/>
      <c r="AC1" s="344"/>
      <c r="AD1" s="344"/>
      <c r="AE1" s="344"/>
      <c r="AF1" s="344"/>
      <c r="AG1" s="344"/>
      <c r="AH1" s="344"/>
      <c r="AI1" s="344"/>
      <c r="AJ1" s="344"/>
      <c r="AK1" s="344"/>
      <c r="AL1" s="344"/>
      <c r="AM1" s="344"/>
      <c r="AN1" s="344"/>
      <c r="AO1" s="344"/>
      <c r="AP1" s="344"/>
      <c r="AQ1" s="344"/>
      <c r="AR1" s="344"/>
      <c r="AS1" s="344"/>
      <c r="AT1" s="344"/>
      <c r="AU1" s="344"/>
      <c r="AV1" s="344"/>
      <c r="AW1" s="344"/>
      <c r="AX1" s="344"/>
      <c r="AY1" s="344"/>
      <c r="AZ1" s="344"/>
      <c r="BA1" s="344"/>
      <c r="BB1" s="18"/>
      <c r="BC1" s="342" t="s">
        <v>74</v>
      </c>
      <c r="BD1" s="342"/>
      <c r="BE1" s="342"/>
      <c r="BF1" s="342"/>
      <c r="BG1" s="342"/>
      <c r="BH1" s="342"/>
      <c r="BI1" s="342"/>
      <c r="BJ1" s="342"/>
      <c r="BK1" s="342"/>
    </row>
    <row r="2" spans="1:63" ht="15" customHeight="1">
      <c r="A2" s="343"/>
      <c r="B2" s="343"/>
      <c r="C2" s="343"/>
      <c r="D2" s="343"/>
      <c r="E2" s="343"/>
      <c r="F2" s="343"/>
      <c r="G2" s="343"/>
      <c r="H2" s="343"/>
      <c r="I2" s="343"/>
      <c r="J2" s="3"/>
      <c r="K2" s="3"/>
      <c r="BC2" s="343" t="s">
        <v>75</v>
      </c>
      <c r="BD2" s="343"/>
      <c r="BE2" s="343"/>
      <c r="BF2" s="343"/>
      <c r="BG2" s="343"/>
      <c r="BH2" s="343"/>
      <c r="BI2" s="343"/>
      <c r="BJ2" s="343"/>
      <c r="BK2" s="343"/>
    </row>
    <row r="3" spans="1:63" ht="24.75" customHeight="1">
      <c r="A3" s="345" t="s">
        <v>1</v>
      </c>
      <c r="B3" s="345"/>
      <c r="C3" s="345"/>
      <c r="D3" s="345"/>
      <c r="E3" s="345"/>
      <c r="F3" s="345"/>
      <c r="G3" s="345"/>
      <c r="H3" s="345"/>
      <c r="I3" s="345"/>
      <c r="J3" s="3"/>
      <c r="K3" s="3"/>
      <c r="N3" s="346" t="s">
        <v>2</v>
      </c>
      <c r="O3" s="346"/>
      <c r="P3" s="346"/>
      <c r="Q3" s="346"/>
      <c r="R3" s="346"/>
      <c r="S3" s="346"/>
      <c r="T3" s="346"/>
      <c r="U3" s="346"/>
      <c r="V3" s="346"/>
      <c r="W3" s="346"/>
      <c r="X3" s="346"/>
      <c r="Y3" s="346"/>
      <c r="Z3" s="346"/>
      <c r="AA3" s="346"/>
      <c r="AB3" s="346"/>
      <c r="AC3" s="346"/>
      <c r="AD3" s="346"/>
      <c r="AE3" s="346"/>
      <c r="AF3" s="346"/>
      <c r="AG3" s="346"/>
      <c r="AH3" s="346"/>
      <c r="AI3" s="346"/>
      <c r="AJ3" s="346"/>
      <c r="AK3" s="346"/>
      <c r="AL3" s="346"/>
      <c r="AM3" s="346"/>
      <c r="AN3" s="346"/>
      <c r="AO3" s="346"/>
      <c r="AP3" s="346"/>
      <c r="AQ3" s="346"/>
      <c r="AR3" s="346"/>
      <c r="AS3" s="346"/>
      <c r="AT3" s="346"/>
      <c r="AU3" s="346"/>
      <c r="AV3" s="346"/>
      <c r="AW3" s="346"/>
      <c r="AX3" s="346"/>
      <c r="AY3" s="346"/>
      <c r="BD3" s="342" t="s">
        <v>304</v>
      </c>
      <c r="BE3" s="342"/>
      <c r="BF3" s="342"/>
      <c r="BG3" s="342"/>
      <c r="BH3" s="342"/>
      <c r="BI3" s="342"/>
      <c r="BJ3" s="342"/>
      <c r="BK3" s="342"/>
    </row>
    <row r="4" spans="1:57" ht="12.75" customHeight="1">
      <c r="A4" s="321" t="s">
        <v>3</v>
      </c>
      <c r="B4" s="321"/>
      <c r="C4" s="321"/>
      <c r="D4" s="321"/>
      <c r="E4" s="321"/>
      <c r="F4" s="321"/>
      <c r="G4" s="321"/>
      <c r="H4" s="321"/>
      <c r="I4" s="321"/>
      <c r="L4" s="322" t="s">
        <v>209</v>
      </c>
      <c r="M4" s="323"/>
      <c r="N4" s="323"/>
      <c r="O4" s="323"/>
      <c r="P4" s="323"/>
      <c r="Q4" s="323"/>
      <c r="R4" s="323"/>
      <c r="S4" s="323"/>
      <c r="T4" s="323"/>
      <c r="U4" s="323"/>
      <c r="V4" s="323"/>
      <c r="W4" s="323"/>
      <c r="X4" s="323"/>
      <c r="Y4" s="323"/>
      <c r="Z4" s="323"/>
      <c r="AA4" s="323"/>
      <c r="AB4" s="323"/>
      <c r="AC4" s="323"/>
      <c r="AD4" s="323"/>
      <c r="AE4" s="323"/>
      <c r="AF4" s="323"/>
      <c r="AG4" s="323"/>
      <c r="AH4" s="323"/>
      <c r="AI4" s="323"/>
      <c r="AJ4" s="323"/>
      <c r="AK4" s="323"/>
      <c r="AL4" s="323"/>
      <c r="AM4" s="323"/>
      <c r="AN4" s="323"/>
      <c r="AO4" s="323"/>
      <c r="AP4" s="323"/>
      <c r="AQ4" s="323"/>
      <c r="AR4" s="323"/>
      <c r="AS4" s="323"/>
      <c r="AT4" s="323"/>
      <c r="AU4" s="323"/>
      <c r="AV4" s="323"/>
      <c r="AW4" s="323"/>
      <c r="AX4" s="323"/>
      <c r="AY4" s="323"/>
      <c r="AZ4" s="323"/>
      <c r="BA4" s="323"/>
      <c r="BB4" s="323"/>
      <c r="BC4" s="323"/>
      <c r="BD4" s="323"/>
      <c r="BE4" s="323"/>
    </row>
    <row r="5" spans="1:63" ht="9.75" customHeight="1">
      <c r="A5" s="4" t="s">
        <v>73</v>
      </c>
      <c r="B5" s="5"/>
      <c r="C5" s="6"/>
      <c r="D5" s="6"/>
      <c r="E5" s="6"/>
      <c r="F5" s="6"/>
      <c r="G5" s="6"/>
      <c r="H5" s="6"/>
      <c r="I5" s="6"/>
      <c r="K5" s="7"/>
      <c r="L5" s="7"/>
      <c r="M5" s="7"/>
      <c r="N5" s="324" t="s">
        <v>293</v>
      </c>
      <c r="O5" s="325"/>
      <c r="P5" s="325"/>
      <c r="Q5" s="325"/>
      <c r="R5" s="325"/>
      <c r="S5" s="325"/>
      <c r="T5" s="325"/>
      <c r="U5" s="325"/>
      <c r="V5" s="325"/>
      <c r="W5" s="325"/>
      <c r="X5" s="325"/>
      <c r="Y5" s="325"/>
      <c r="Z5" s="325"/>
      <c r="AA5" s="325"/>
      <c r="AB5" s="325"/>
      <c r="AC5" s="325"/>
      <c r="AD5" s="325"/>
      <c r="AE5" s="325"/>
      <c r="AF5" s="325"/>
      <c r="AG5" s="325"/>
      <c r="AH5" s="325"/>
      <c r="AI5" s="325"/>
      <c r="AJ5" s="325"/>
      <c r="AK5" s="325"/>
      <c r="AL5" s="325"/>
      <c r="AM5" s="325"/>
      <c r="AN5" s="325"/>
      <c r="AO5" s="325"/>
      <c r="AP5" s="325"/>
      <c r="AQ5" s="325"/>
      <c r="AR5" s="325"/>
      <c r="AS5" s="325"/>
      <c r="AT5" s="325"/>
      <c r="AU5" s="325"/>
      <c r="AV5" s="325"/>
      <c r="AW5" s="325"/>
      <c r="AX5" s="325"/>
      <c r="AY5" s="325"/>
      <c r="AZ5" s="325"/>
      <c r="BA5" s="325"/>
      <c r="BB5" s="325"/>
      <c r="BC5" s="8"/>
      <c r="BD5" s="9"/>
      <c r="BE5" s="9"/>
      <c r="BF5" s="9"/>
      <c r="BG5" s="9"/>
      <c r="BH5" s="9"/>
      <c r="BI5" s="9"/>
      <c r="BJ5" s="9"/>
      <c r="BK5" s="9"/>
    </row>
    <row r="6" spans="1:63" ht="15" customHeight="1">
      <c r="A6" s="4"/>
      <c r="B6" s="5"/>
      <c r="C6" s="6"/>
      <c r="D6" s="6"/>
      <c r="E6" s="6"/>
      <c r="F6" s="6"/>
      <c r="G6" s="6"/>
      <c r="H6" s="6"/>
      <c r="I6" s="6"/>
      <c r="K6" s="2"/>
      <c r="L6" s="2"/>
      <c r="M6" s="2"/>
      <c r="N6" s="325"/>
      <c r="O6" s="325"/>
      <c r="P6" s="325"/>
      <c r="Q6" s="325"/>
      <c r="R6" s="325"/>
      <c r="S6" s="325"/>
      <c r="T6" s="325"/>
      <c r="U6" s="325"/>
      <c r="V6" s="325"/>
      <c r="W6" s="325"/>
      <c r="X6" s="325"/>
      <c r="Y6" s="325"/>
      <c r="Z6" s="325"/>
      <c r="AA6" s="325"/>
      <c r="AB6" s="325"/>
      <c r="AC6" s="325"/>
      <c r="AD6" s="325"/>
      <c r="AE6" s="325"/>
      <c r="AF6" s="325"/>
      <c r="AG6" s="325"/>
      <c r="AH6" s="325"/>
      <c r="AI6" s="325"/>
      <c r="AJ6" s="325"/>
      <c r="AK6" s="325"/>
      <c r="AL6" s="325"/>
      <c r="AM6" s="325"/>
      <c r="AN6" s="325"/>
      <c r="AO6" s="325"/>
      <c r="AP6" s="325"/>
      <c r="AQ6" s="325"/>
      <c r="AR6" s="325"/>
      <c r="AS6" s="325"/>
      <c r="AT6" s="325"/>
      <c r="AU6" s="325"/>
      <c r="AV6" s="325"/>
      <c r="AW6" s="325"/>
      <c r="AX6" s="325"/>
      <c r="AY6" s="325"/>
      <c r="AZ6" s="325"/>
      <c r="BA6" s="325"/>
      <c r="BB6" s="325"/>
      <c r="BC6" s="341"/>
      <c r="BD6" s="341"/>
      <c r="BE6" s="341"/>
      <c r="BF6" s="341"/>
      <c r="BG6" s="341"/>
      <c r="BH6" s="341"/>
      <c r="BI6" s="341"/>
      <c r="BJ6" s="341"/>
      <c r="BK6" s="341"/>
    </row>
    <row r="7" spans="1:54" ht="3" customHeight="1" hidden="1">
      <c r="A7" s="4"/>
      <c r="B7" s="5"/>
      <c r="C7" s="6"/>
      <c r="D7" s="6"/>
      <c r="E7" s="6"/>
      <c r="F7" s="6"/>
      <c r="G7" s="6"/>
      <c r="H7" s="6"/>
      <c r="I7" s="6"/>
      <c r="N7" s="43"/>
      <c r="O7" s="44" t="s">
        <v>4</v>
      </c>
      <c r="P7" s="42"/>
      <c r="Q7" s="42"/>
      <c r="R7" s="43"/>
      <c r="S7" s="45"/>
      <c r="T7" s="44" t="s">
        <v>5</v>
      </c>
      <c r="U7" s="42"/>
      <c r="V7" s="43"/>
      <c r="W7" s="45"/>
      <c r="X7" s="44" t="s">
        <v>6</v>
      </c>
      <c r="Y7" s="42"/>
      <c r="Z7" s="43"/>
      <c r="AA7" s="45"/>
      <c r="AB7" s="44" t="s">
        <v>7</v>
      </c>
      <c r="AC7" s="42"/>
      <c r="AD7" s="42"/>
      <c r="AE7" s="43"/>
      <c r="AF7" s="45"/>
      <c r="AG7" s="44" t="s">
        <v>8</v>
      </c>
      <c r="AH7" s="42"/>
      <c r="AI7" s="43"/>
      <c r="AJ7" s="45"/>
      <c r="AK7" s="44" t="s">
        <v>9</v>
      </c>
      <c r="AL7" s="42"/>
      <c r="AM7" s="42"/>
      <c r="AN7" s="43"/>
      <c r="AO7" s="44" t="s">
        <v>10</v>
      </c>
      <c r="AP7" s="42"/>
      <c r="AQ7" s="42"/>
      <c r="AR7" s="43"/>
      <c r="AS7" s="45"/>
      <c r="AT7" s="44" t="s">
        <v>11</v>
      </c>
      <c r="AU7" s="42"/>
      <c r="AV7" s="43"/>
      <c r="AW7" s="45"/>
      <c r="AX7" s="44" t="s">
        <v>12</v>
      </c>
      <c r="AY7" s="42"/>
      <c r="AZ7" s="42"/>
      <c r="BA7" s="43"/>
      <c r="BB7" s="46" t="s">
        <v>13</v>
      </c>
    </row>
    <row r="8" spans="25:65" ht="14.25" customHeight="1">
      <c r="Y8" s="10" t="s">
        <v>136</v>
      </c>
      <c r="BL8" s="311"/>
      <c r="BM8" s="311"/>
    </row>
    <row r="9" spans="1:65" s="16" customFormat="1" ht="8.25" customHeight="1">
      <c r="A9" s="347" t="s">
        <v>16</v>
      </c>
      <c r="B9" s="350" t="s">
        <v>121</v>
      </c>
      <c r="C9" s="351"/>
      <c r="D9" s="351"/>
      <c r="E9" s="351"/>
      <c r="F9" s="351"/>
      <c r="G9" s="351"/>
      <c r="H9" s="351"/>
      <c r="I9" s="351"/>
      <c r="J9" s="351"/>
      <c r="K9" s="351"/>
      <c r="L9" s="351"/>
      <c r="M9" s="351"/>
      <c r="N9" s="351"/>
      <c r="O9" s="351"/>
      <c r="P9" s="351"/>
      <c r="Q9" s="351"/>
      <c r="R9" s="351"/>
      <c r="S9" s="351"/>
      <c r="T9" s="351"/>
      <c r="U9" s="351"/>
      <c r="V9" s="351"/>
      <c r="W9" s="351"/>
      <c r="X9" s="351"/>
      <c r="Y9" s="351"/>
      <c r="Z9" s="335" t="s">
        <v>135</v>
      </c>
      <c r="AA9" s="336"/>
      <c r="AB9" s="336"/>
      <c r="AC9" s="336"/>
      <c r="AD9" s="336"/>
      <c r="AE9" s="336"/>
      <c r="AF9" s="336"/>
      <c r="AG9" s="337"/>
      <c r="AH9" s="326" t="s">
        <v>118</v>
      </c>
      <c r="AI9" s="327"/>
      <c r="AJ9" s="335" t="s">
        <v>122</v>
      </c>
      <c r="AK9" s="336"/>
      <c r="AL9" s="336"/>
      <c r="AM9" s="336"/>
      <c r="AN9" s="336"/>
      <c r="AO9" s="336"/>
      <c r="AP9" s="336"/>
      <c r="AQ9" s="336"/>
      <c r="AR9" s="336"/>
      <c r="AS9" s="336"/>
      <c r="AT9" s="336"/>
      <c r="AU9" s="336"/>
      <c r="AV9" s="336"/>
      <c r="AW9" s="336"/>
      <c r="AX9" s="336"/>
      <c r="AY9" s="337"/>
      <c r="AZ9" s="287" t="s">
        <v>17</v>
      </c>
      <c r="BA9" s="287"/>
      <c r="BB9" s="287"/>
      <c r="BC9" s="287"/>
      <c r="BD9" s="287"/>
      <c r="BE9" s="287"/>
      <c r="BF9" s="287"/>
      <c r="BG9" s="287"/>
      <c r="BH9" s="287"/>
      <c r="BI9" s="287"/>
      <c r="BJ9" s="287"/>
      <c r="BK9" s="312" t="s">
        <v>97</v>
      </c>
      <c r="BL9" s="313"/>
      <c r="BM9" s="314"/>
    </row>
    <row r="10" spans="1:65" s="16" customFormat="1" ht="8.25" customHeight="1">
      <c r="A10" s="348"/>
      <c r="B10" s="352"/>
      <c r="C10" s="353"/>
      <c r="D10" s="353"/>
      <c r="E10" s="353"/>
      <c r="F10" s="353"/>
      <c r="G10" s="353"/>
      <c r="H10" s="353"/>
      <c r="I10" s="353"/>
      <c r="J10" s="353"/>
      <c r="K10" s="353"/>
      <c r="L10" s="353"/>
      <c r="M10" s="353"/>
      <c r="N10" s="353"/>
      <c r="O10" s="353"/>
      <c r="P10" s="353"/>
      <c r="Q10" s="353"/>
      <c r="R10" s="353"/>
      <c r="S10" s="353"/>
      <c r="T10" s="353"/>
      <c r="U10" s="353"/>
      <c r="V10" s="353"/>
      <c r="W10" s="353"/>
      <c r="X10" s="353"/>
      <c r="Y10" s="353"/>
      <c r="Z10" s="338"/>
      <c r="AA10" s="339"/>
      <c r="AB10" s="339"/>
      <c r="AC10" s="339"/>
      <c r="AD10" s="339"/>
      <c r="AE10" s="339"/>
      <c r="AF10" s="339"/>
      <c r="AG10" s="340"/>
      <c r="AH10" s="331"/>
      <c r="AI10" s="333"/>
      <c r="AJ10" s="338"/>
      <c r="AK10" s="339"/>
      <c r="AL10" s="339"/>
      <c r="AM10" s="339"/>
      <c r="AN10" s="339"/>
      <c r="AO10" s="339"/>
      <c r="AP10" s="339"/>
      <c r="AQ10" s="339"/>
      <c r="AR10" s="339"/>
      <c r="AS10" s="339"/>
      <c r="AT10" s="339"/>
      <c r="AU10" s="339"/>
      <c r="AV10" s="339"/>
      <c r="AW10" s="339"/>
      <c r="AX10" s="339"/>
      <c r="AY10" s="340"/>
      <c r="AZ10" s="39" t="s">
        <v>43</v>
      </c>
      <c r="BA10" s="40"/>
      <c r="BB10" s="41"/>
      <c r="BC10" s="319" t="s">
        <v>44</v>
      </c>
      <c r="BD10" s="320"/>
      <c r="BE10" s="319" t="s">
        <v>45</v>
      </c>
      <c r="BF10" s="320"/>
      <c r="BG10" s="319" t="s">
        <v>46</v>
      </c>
      <c r="BH10" s="320"/>
      <c r="BI10" s="319" t="s">
        <v>195</v>
      </c>
      <c r="BJ10" s="320"/>
      <c r="BK10" s="315"/>
      <c r="BL10" s="313"/>
      <c r="BM10" s="314"/>
    </row>
    <row r="11" spans="1:65" s="16" customFormat="1" ht="8.25" customHeight="1">
      <c r="A11" s="348"/>
      <c r="B11" s="352"/>
      <c r="C11" s="353"/>
      <c r="D11" s="353"/>
      <c r="E11" s="353"/>
      <c r="F11" s="353"/>
      <c r="G11" s="353"/>
      <c r="H11" s="353"/>
      <c r="I11" s="353"/>
      <c r="J11" s="353"/>
      <c r="K11" s="353"/>
      <c r="L11" s="353"/>
      <c r="M11" s="353"/>
      <c r="N11" s="353"/>
      <c r="O11" s="353"/>
      <c r="P11" s="353"/>
      <c r="Q11" s="353"/>
      <c r="R11" s="353"/>
      <c r="S11" s="353"/>
      <c r="T11" s="353"/>
      <c r="U11" s="353"/>
      <c r="V11" s="353"/>
      <c r="W11" s="353"/>
      <c r="X11" s="353"/>
      <c r="Y11" s="353"/>
      <c r="Z11" s="356" t="s">
        <v>18</v>
      </c>
      <c r="AA11" s="356"/>
      <c r="AB11" s="356"/>
      <c r="AC11" s="356"/>
      <c r="AD11" s="356" t="s">
        <v>19</v>
      </c>
      <c r="AE11" s="356"/>
      <c r="AF11" s="356"/>
      <c r="AG11" s="356"/>
      <c r="AH11" s="331"/>
      <c r="AI11" s="333"/>
      <c r="AJ11" s="326" t="s">
        <v>124</v>
      </c>
      <c r="AK11" s="330"/>
      <c r="AL11" s="330"/>
      <c r="AM11" s="327"/>
      <c r="AN11" s="357" t="s">
        <v>123</v>
      </c>
      <c r="AO11" s="358"/>
      <c r="AP11" s="358"/>
      <c r="AQ11" s="358"/>
      <c r="AR11" s="358"/>
      <c r="AS11" s="358"/>
      <c r="AT11" s="358"/>
      <c r="AU11" s="359"/>
      <c r="AV11" s="326" t="s">
        <v>125</v>
      </c>
      <c r="AW11" s="330"/>
      <c r="AX11" s="330"/>
      <c r="AY11" s="327"/>
      <c r="AZ11" s="286" t="s">
        <v>137</v>
      </c>
      <c r="BA11" s="286"/>
      <c r="BB11" s="286" t="s">
        <v>138</v>
      </c>
      <c r="BC11" s="286" t="s">
        <v>139</v>
      </c>
      <c r="BD11" s="286" t="s">
        <v>140</v>
      </c>
      <c r="BE11" s="286" t="s">
        <v>141</v>
      </c>
      <c r="BF11" s="286" t="s">
        <v>142</v>
      </c>
      <c r="BG11" s="286" t="s">
        <v>143</v>
      </c>
      <c r="BH11" s="286" t="s">
        <v>144</v>
      </c>
      <c r="BI11" s="286" t="s">
        <v>145</v>
      </c>
      <c r="BJ11" s="286" t="s">
        <v>146</v>
      </c>
      <c r="BK11" s="315"/>
      <c r="BL11" s="313"/>
      <c r="BM11" s="314"/>
    </row>
    <row r="12" spans="1:65" s="16" customFormat="1" ht="33.75" customHeight="1">
      <c r="A12" s="348"/>
      <c r="B12" s="352"/>
      <c r="C12" s="353"/>
      <c r="D12" s="353"/>
      <c r="E12" s="353"/>
      <c r="F12" s="353"/>
      <c r="G12" s="353"/>
      <c r="H12" s="353"/>
      <c r="I12" s="353"/>
      <c r="J12" s="353"/>
      <c r="K12" s="353"/>
      <c r="L12" s="353"/>
      <c r="M12" s="353"/>
      <c r="N12" s="353"/>
      <c r="O12" s="353"/>
      <c r="P12" s="353"/>
      <c r="Q12" s="353"/>
      <c r="R12" s="353"/>
      <c r="S12" s="353"/>
      <c r="T12" s="353"/>
      <c r="U12" s="353"/>
      <c r="V12" s="353"/>
      <c r="W12" s="353"/>
      <c r="X12" s="353"/>
      <c r="Y12" s="353"/>
      <c r="Z12" s="356"/>
      <c r="AA12" s="356"/>
      <c r="AB12" s="356"/>
      <c r="AC12" s="356"/>
      <c r="AD12" s="356"/>
      <c r="AE12" s="356"/>
      <c r="AF12" s="356"/>
      <c r="AG12" s="356"/>
      <c r="AH12" s="331"/>
      <c r="AI12" s="333"/>
      <c r="AJ12" s="331"/>
      <c r="AK12" s="332"/>
      <c r="AL12" s="332"/>
      <c r="AM12" s="333"/>
      <c r="AN12" s="326" t="s">
        <v>20</v>
      </c>
      <c r="AO12" s="327"/>
      <c r="AP12" s="326" t="s">
        <v>21</v>
      </c>
      <c r="AQ12" s="327"/>
      <c r="AR12" s="326" t="s">
        <v>22</v>
      </c>
      <c r="AS12" s="327"/>
      <c r="AT12" s="326" t="s">
        <v>23</v>
      </c>
      <c r="AU12" s="327"/>
      <c r="AV12" s="331"/>
      <c r="AW12" s="332"/>
      <c r="AX12" s="332"/>
      <c r="AY12" s="333"/>
      <c r="AZ12" s="286"/>
      <c r="BA12" s="286"/>
      <c r="BB12" s="286"/>
      <c r="BC12" s="286"/>
      <c r="BD12" s="286"/>
      <c r="BE12" s="286"/>
      <c r="BF12" s="286"/>
      <c r="BG12" s="286"/>
      <c r="BH12" s="286"/>
      <c r="BI12" s="286"/>
      <c r="BJ12" s="286"/>
      <c r="BK12" s="315"/>
      <c r="BL12" s="313"/>
      <c r="BM12" s="314"/>
    </row>
    <row r="13" spans="1:65" s="16" customFormat="1" ht="9.75" customHeight="1">
      <c r="A13" s="349"/>
      <c r="B13" s="354"/>
      <c r="C13" s="355"/>
      <c r="D13" s="355"/>
      <c r="E13" s="355"/>
      <c r="F13" s="355"/>
      <c r="G13" s="355"/>
      <c r="H13" s="355"/>
      <c r="I13" s="355"/>
      <c r="J13" s="355"/>
      <c r="K13" s="355"/>
      <c r="L13" s="355"/>
      <c r="M13" s="355"/>
      <c r="N13" s="355"/>
      <c r="O13" s="355"/>
      <c r="P13" s="355"/>
      <c r="Q13" s="355"/>
      <c r="R13" s="355"/>
      <c r="S13" s="355"/>
      <c r="T13" s="355"/>
      <c r="U13" s="355"/>
      <c r="V13" s="355"/>
      <c r="W13" s="355"/>
      <c r="X13" s="355"/>
      <c r="Y13" s="355"/>
      <c r="Z13" s="356"/>
      <c r="AA13" s="356"/>
      <c r="AB13" s="356"/>
      <c r="AC13" s="356"/>
      <c r="AD13" s="356"/>
      <c r="AE13" s="356"/>
      <c r="AF13" s="356"/>
      <c r="AG13" s="356"/>
      <c r="AH13" s="328"/>
      <c r="AI13" s="329"/>
      <c r="AJ13" s="328"/>
      <c r="AK13" s="334"/>
      <c r="AL13" s="334"/>
      <c r="AM13" s="329"/>
      <c r="AN13" s="328"/>
      <c r="AO13" s="329"/>
      <c r="AP13" s="328"/>
      <c r="AQ13" s="329"/>
      <c r="AR13" s="328"/>
      <c r="AS13" s="329"/>
      <c r="AT13" s="328"/>
      <c r="AU13" s="329"/>
      <c r="AV13" s="328"/>
      <c r="AW13" s="334"/>
      <c r="AX13" s="334"/>
      <c r="AY13" s="329"/>
      <c r="AZ13" s="287" t="s">
        <v>126</v>
      </c>
      <c r="BA13" s="287"/>
      <c r="BB13" s="287"/>
      <c r="BC13" s="287"/>
      <c r="BD13" s="287"/>
      <c r="BE13" s="287"/>
      <c r="BF13" s="287"/>
      <c r="BG13" s="287"/>
      <c r="BH13" s="287"/>
      <c r="BI13" s="287"/>
      <c r="BJ13" s="287"/>
      <c r="BK13" s="316"/>
      <c r="BL13" s="317"/>
      <c r="BM13" s="318"/>
    </row>
    <row r="14" spans="1:65" s="17" customFormat="1" ht="12.75" customHeight="1">
      <c r="A14" s="25" t="s">
        <v>77</v>
      </c>
      <c r="B14" s="307" t="s">
        <v>78</v>
      </c>
      <c r="C14" s="309"/>
      <c r="D14" s="309"/>
      <c r="E14" s="309"/>
      <c r="F14" s="309"/>
      <c r="G14" s="309"/>
      <c r="H14" s="309"/>
      <c r="I14" s="309"/>
      <c r="J14" s="309"/>
      <c r="K14" s="309"/>
      <c r="L14" s="309"/>
      <c r="M14" s="309"/>
      <c r="N14" s="309"/>
      <c r="O14" s="309"/>
      <c r="P14" s="309"/>
      <c r="Q14" s="309"/>
      <c r="R14" s="309"/>
      <c r="S14" s="309"/>
      <c r="T14" s="309"/>
      <c r="U14" s="309"/>
      <c r="V14" s="309"/>
      <c r="W14" s="309"/>
      <c r="X14" s="309"/>
      <c r="Y14" s="308"/>
      <c r="Z14" s="307" t="s">
        <v>79</v>
      </c>
      <c r="AA14" s="309"/>
      <c r="AB14" s="309"/>
      <c r="AC14" s="308"/>
      <c r="AD14" s="307" t="s">
        <v>80</v>
      </c>
      <c r="AE14" s="309"/>
      <c r="AF14" s="309"/>
      <c r="AG14" s="308"/>
      <c r="AH14" s="307" t="s">
        <v>81</v>
      </c>
      <c r="AI14" s="308"/>
      <c r="AJ14" s="307" t="s">
        <v>82</v>
      </c>
      <c r="AK14" s="309"/>
      <c r="AL14" s="309"/>
      <c r="AM14" s="308"/>
      <c r="AN14" s="307" t="s">
        <v>83</v>
      </c>
      <c r="AO14" s="308"/>
      <c r="AP14" s="307" t="s">
        <v>84</v>
      </c>
      <c r="AQ14" s="308"/>
      <c r="AR14" s="307" t="s">
        <v>85</v>
      </c>
      <c r="AS14" s="308"/>
      <c r="AT14" s="307" t="s">
        <v>86</v>
      </c>
      <c r="AU14" s="308"/>
      <c r="AV14" s="307" t="s">
        <v>87</v>
      </c>
      <c r="AW14" s="309"/>
      <c r="AX14" s="309"/>
      <c r="AY14" s="308"/>
      <c r="AZ14" s="307" t="s">
        <v>88</v>
      </c>
      <c r="BA14" s="308"/>
      <c r="BB14" s="37" t="s">
        <v>89</v>
      </c>
      <c r="BC14" s="19" t="s">
        <v>90</v>
      </c>
      <c r="BD14" s="19" t="s">
        <v>91</v>
      </c>
      <c r="BE14" s="19" t="s">
        <v>92</v>
      </c>
      <c r="BF14" s="19" t="s">
        <v>93</v>
      </c>
      <c r="BG14" s="19" t="s">
        <v>94</v>
      </c>
      <c r="BH14" s="19"/>
      <c r="BI14" s="19"/>
      <c r="BJ14" s="19" t="s">
        <v>95</v>
      </c>
      <c r="BK14" s="192">
        <v>20</v>
      </c>
      <c r="BL14" s="192"/>
      <c r="BM14" s="192"/>
    </row>
    <row r="15" spans="1:66" s="17" customFormat="1" ht="12.75" customHeight="1">
      <c r="A15" s="20" t="s">
        <v>127</v>
      </c>
      <c r="B15" s="21" t="s">
        <v>117</v>
      </c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3"/>
      <c r="Z15" s="282"/>
      <c r="AA15" s="310"/>
      <c r="AB15" s="310"/>
      <c r="AC15" s="283"/>
      <c r="AD15" s="282"/>
      <c r="AE15" s="310"/>
      <c r="AF15" s="310"/>
      <c r="AG15" s="283"/>
      <c r="AH15" s="282">
        <v>32</v>
      </c>
      <c r="AI15" s="283"/>
      <c r="AJ15" s="282">
        <f>SUM(AJ16,AJ21,AJ26)</f>
        <v>1152</v>
      </c>
      <c r="AK15" s="310"/>
      <c r="AL15" s="310"/>
      <c r="AM15" s="283"/>
      <c r="AN15" s="282">
        <f>SUM(AN16,AN21,AN26)</f>
        <v>154</v>
      </c>
      <c r="AO15" s="283"/>
      <c r="AP15" s="282">
        <f>SUM(AP16,AP21,AP26)</f>
        <v>60</v>
      </c>
      <c r="AQ15" s="283"/>
      <c r="AR15" s="282"/>
      <c r="AS15" s="283"/>
      <c r="AT15" s="282">
        <f>SUM(AT16,AT21,AT26)</f>
        <v>94</v>
      </c>
      <c r="AU15" s="283"/>
      <c r="AV15" s="282">
        <f>SUM(AV16,AV21,AV26)</f>
        <v>998</v>
      </c>
      <c r="AW15" s="310"/>
      <c r="AX15" s="310"/>
      <c r="AY15" s="283"/>
      <c r="AZ15" s="282">
        <f>SUM(AZ16,AZ21)</f>
        <v>14</v>
      </c>
      <c r="BA15" s="283"/>
      <c r="BB15" s="20">
        <f aca="true" t="shared" si="0" ref="BB15:BH15">SUM(BB16,BB21,BB26)</f>
        <v>30</v>
      </c>
      <c r="BC15" s="20">
        <f t="shared" si="0"/>
        <v>14</v>
      </c>
      <c r="BD15" s="20">
        <f t="shared" si="0"/>
        <v>52</v>
      </c>
      <c r="BE15" s="20">
        <f>SUM(BE16,BE21,BE26)</f>
        <v>20</v>
      </c>
      <c r="BF15" s="20">
        <f t="shared" si="0"/>
        <v>10</v>
      </c>
      <c r="BG15" s="20">
        <f t="shared" si="0"/>
        <v>0</v>
      </c>
      <c r="BH15" s="20">
        <f t="shared" si="0"/>
        <v>14</v>
      </c>
      <c r="BI15" s="20">
        <f>SUM(BI16,BI21)</f>
        <v>0</v>
      </c>
      <c r="BJ15" s="20">
        <f>SUM(BJ16,BJ21)</f>
        <v>0</v>
      </c>
      <c r="BK15" s="191"/>
      <c r="BL15" s="191"/>
      <c r="BM15" s="191"/>
      <c r="BN15" s="55"/>
    </row>
    <row r="16" spans="1:68" s="29" customFormat="1" ht="12.75" customHeight="1">
      <c r="A16" s="28"/>
      <c r="B16" s="266" t="s">
        <v>50</v>
      </c>
      <c r="C16" s="267"/>
      <c r="D16" s="267"/>
      <c r="E16" s="267"/>
      <c r="F16" s="267"/>
      <c r="G16" s="267"/>
      <c r="H16" s="267"/>
      <c r="I16" s="267"/>
      <c r="J16" s="267"/>
      <c r="K16" s="267"/>
      <c r="L16" s="267"/>
      <c r="M16" s="267"/>
      <c r="N16" s="267"/>
      <c r="O16" s="267"/>
      <c r="P16" s="267"/>
      <c r="Q16" s="267"/>
      <c r="R16" s="267"/>
      <c r="S16" s="267"/>
      <c r="T16" s="267"/>
      <c r="U16" s="267"/>
      <c r="V16" s="267"/>
      <c r="W16" s="267"/>
      <c r="X16" s="267"/>
      <c r="Y16" s="268"/>
      <c r="Z16" s="284" t="s">
        <v>14</v>
      </c>
      <c r="AA16" s="304"/>
      <c r="AB16" s="304"/>
      <c r="AC16" s="285"/>
      <c r="AD16" s="284" t="s">
        <v>14</v>
      </c>
      <c r="AE16" s="304"/>
      <c r="AF16" s="304"/>
      <c r="AG16" s="285"/>
      <c r="AH16" s="279">
        <f>SUM(AH17:AI20)</f>
        <v>20</v>
      </c>
      <c r="AI16" s="281"/>
      <c r="AJ16" s="279">
        <f>SUM(AJ17:AM20)</f>
        <v>720</v>
      </c>
      <c r="AK16" s="280"/>
      <c r="AL16" s="280"/>
      <c r="AM16" s="281"/>
      <c r="AN16" s="279">
        <f>SUM(AN17:AO20)</f>
        <v>94</v>
      </c>
      <c r="AO16" s="281"/>
      <c r="AP16" s="279">
        <f>SUM(AP17:AQ20)</f>
        <v>24</v>
      </c>
      <c r="AQ16" s="281"/>
      <c r="AR16" s="279" t="s">
        <v>14</v>
      </c>
      <c r="AS16" s="281"/>
      <c r="AT16" s="279">
        <f>SUM(AT17:AU20)</f>
        <v>70</v>
      </c>
      <c r="AU16" s="281"/>
      <c r="AV16" s="279">
        <f>SUM(AV17:AY20)</f>
        <v>626</v>
      </c>
      <c r="AW16" s="280"/>
      <c r="AX16" s="280"/>
      <c r="AY16" s="281"/>
      <c r="AZ16" s="284">
        <f>SUM(AZ17:BA20)</f>
        <v>14</v>
      </c>
      <c r="BA16" s="285"/>
      <c r="BB16" s="52">
        <f aca="true" t="shared" si="1" ref="BB16:BJ16">SUM(BB17:BB20)</f>
        <v>20</v>
      </c>
      <c r="BC16" s="28">
        <f t="shared" si="1"/>
        <v>14</v>
      </c>
      <c r="BD16" s="28">
        <f t="shared" si="1"/>
        <v>32</v>
      </c>
      <c r="BE16" s="28">
        <f t="shared" si="1"/>
        <v>0</v>
      </c>
      <c r="BF16" s="28">
        <f t="shared" si="1"/>
        <v>0</v>
      </c>
      <c r="BG16" s="28">
        <f t="shared" si="1"/>
        <v>0</v>
      </c>
      <c r="BH16" s="28">
        <f t="shared" si="1"/>
        <v>14</v>
      </c>
      <c r="BI16" s="28">
        <f t="shared" si="1"/>
        <v>0</v>
      </c>
      <c r="BJ16" s="28">
        <f t="shared" si="1"/>
        <v>0</v>
      </c>
      <c r="BK16" s="191"/>
      <c r="BL16" s="191"/>
      <c r="BM16" s="191"/>
      <c r="BN16" s="55"/>
      <c r="BO16" s="17"/>
      <c r="BP16" s="17"/>
    </row>
    <row r="17" spans="1:66" s="17" customFormat="1" ht="12.75" customHeight="1">
      <c r="A17" s="12">
        <v>1</v>
      </c>
      <c r="B17" s="257" t="s">
        <v>24</v>
      </c>
      <c r="C17" s="258"/>
      <c r="D17" s="258"/>
      <c r="E17" s="258"/>
      <c r="F17" s="258"/>
      <c r="G17" s="258"/>
      <c r="H17" s="258"/>
      <c r="I17" s="258"/>
      <c r="J17" s="258"/>
      <c r="K17" s="258"/>
      <c r="L17" s="258"/>
      <c r="M17" s="258"/>
      <c r="N17" s="258"/>
      <c r="O17" s="258"/>
      <c r="P17" s="258"/>
      <c r="Q17" s="258"/>
      <c r="R17" s="258"/>
      <c r="S17" s="258"/>
      <c r="T17" s="258"/>
      <c r="U17" s="258"/>
      <c r="V17" s="258"/>
      <c r="W17" s="258"/>
      <c r="X17" s="258"/>
      <c r="Y17" s="259"/>
      <c r="Z17" s="207">
        <v>4</v>
      </c>
      <c r="AA17" s="208"/>
      <c r="AB17" s="208"/>
      <c r="AC17" s="209"/>
      <c r="AD17" s="207" t="s">
        <v>25</v>
      </c>
      <c r="AE17" s="208"/>
      <c r="AF17" s="208"/>
      <c r="AG17" s="209"/>
      <c r="AH17" s="207">
        <v>10</v>
      </c>
      <c r="AI17" s="209"/>
      <c r="AJ17" s="207">
        <v>360</v>
      </c>
      <c r="AK17" s="208"/>
      <c r="AL17" s="208"/>
      <c r="AM17" s="209"/>
      <c r="AN17" s="222">
        <v>48</v>
      </c>
      <c r="AO17" s="223"/>
      <c r="AP17" s="222"/>
      <c r="AQ17" s="223"/>
      <c r="AR17" s="222"/>
      <c r="AS17" s="223"/>
      <c r="AT17" s="222">
        <v>48</v>
      </c>
      <c r="AU17" s="223"/>
      <c r="AV17" s="207">
        <f>AJ17-AN17</f>
        <v>312</v>
      </c>
      <c r="AW17" s="208"/>
      <c r="AX17" s="208"/>
      <c r="AY17" s="209"/>
      <c r="AZ17" s="207">
        <v>10</v>
      </c>
      <c r="BA17" s="209"/>
      <c r="BB17" s="13">
        <v>10</v>
      </c>
      <c r="BC17" s="12">
        <v>14</v>
      </c>
      <c r="BD17" s="12">
        <v>14</v>
      </c>
      <c r="BE17" s="12"/>
      <c r="BF17" s="12"/>
      <c r="BG17" s="12"/>
      <c r="BH17" s="12"/>
      <c r="BI17" s="12"/>
      <c r="BJ17" s="12"/>
      <c r="BK17" s="191" t="s">
        <v>98</v>
      </c>
      <c r="BL17" s="191"/>
      <c r="BM17" s="191"/>
      <c r="BN17" s="55"/>
    </row>
    <row r="18" spans="1:66" s="17" customFormat="1" ht="12.75" customHeight="1">
      <c r="A18" s="12">
        <v>2</v>
      </c>
      <c r="B18" s="257" t="s">
        <v>197</v>
      </c>
      <c r="C18" s="258"/>
      <c r="D18" s="258"/>
      <c r="E18" s="258"/>
      <c r="F18" s="258"/>
      <c r="G18" s="258"/>
      <c r="H18" s="258"/>
      <c r="I18" s="258"/>
      <c r="J18" s="258"/>
      <c r="K18" s="258"/>
      <c r="L18" s="258"/>
      <c r="M18" s="258"/>
      <c r="N18" s="258"/>
      <c r="O18" s="258"/>
      <c r="P18" s="258"/>
      <c r="Q18" s="258"/>
      <c r="R18" s="258"/>
      <c r="S18" s="258"/>
      <c r="T18" s="258"/>
      <c r="U18" s="258"/>
      <c r="V18" s="258"/>
      <c r="W18" s="258"/>
      <c r="X18" s="258"/>
      <c r="Y18" s="259"/>
      <c r="Z18" s="245">
        <v>2</v>
      </c>
      <c r="AA18" s="245"/>
      <c r="AB18" s="245"/>
      <c r="AC18" s="245"/>
      <c r="AD18" s="245"/>
      <c r="AE18" s="245"/>
      <c r="AF18" s="245"/>
      <c r="AG18" s="245"/>
      <c r="AH18" s="207">
        <v>3</v>
      </c>
      <c r="AI18" s="209"/>
      <c r="AJ18" s="207">
        <v>108</v>
      </c>
      <c r="AK18" s="208"/>
      <c r="AL18" s="208"/>
      <c r="AM18" s="209"/>
      <c r="AN18" s="222">
        <v>14</v>
      </c>
      <c r="AO18" s="223"/>
      <c r="AP18" s="222">
        <v>8</v>
      </c>
      <c r="AQ18" s="223"/>
      <c r="AR18" s="222"/>
      <c r="AS18" s="223"/>
      <c r="AT18" s="222">
        <v>6</v>
      </c>
      <c r="AU18" s="223"/>
      <c r="AV18" s="207">
        <f>AJ18-AN18</f>
        <v>94</v>
      </c>
      <c r="AW18" s="208"/>
      <c r="AX18" s="208"/>
      <c r="AY18" s="209"/>
      <c r="AZ18" s="245">
        <v>4</v>
      </c>
      <c r="BA18" s="245"/>
      <c r="BB18" s="13">
        <v>10</v>
      </c>
      <c r="BC18" s="12"/>
      <c r="BD18" s="12"/>
      <c r="BE18" s="12"/>
      <c r="BF18" s="12"/>
      <c r="BG18" s="12"/>
      <c r="BH18" s="12"/>
      <c r="BI18" s="12"/>
      <c r="BJ18" s="12"/>
      <c r="BK18" s="191" t="s">
        <v>99</v>
      </c>
      <c r="BL18" s="191"/>
      <c r="BM18" s="191"/>
      <c r="BN18" s="55"/>
    </row>
    <row r="19" spans="1:66" s="17" customFormat="1" ht="12.75" customHeight="1">
      <c r="A19" s="12">
        <v>3</v>
      </c>
      <c r="B19" s="257" t="s">
        <v>26</v>
      </c>
      <c r="C19" s="258"/>
      <c r="D19" s="258"/>
      <c r="E19" s="258"/>
      <c r="F19" s="258"/>
      <c r="G19" s="258"/>
      <c r="H19" s="258"/>
      <c r="I19" s="258"/>
      <c r="J19" s="258"/>
      <c r="K19" s="258"/>
      <c r="L19" s="258"/>
      <c r="M19" s="258"/>
      <c r="N19" s="258"/>
      <c r="O19" s="258"/>
      <c r="P19" s="258"/>
      <c r="Q19" s="258"/>
      <c r="R19" s="258"/>
      <c r="S19" s="258"/>
      <c r="T19" s="258"/>
      <c r="U19" s="258"/>
      <c r="V19" s="258"/>
      <c r="W19" s="258"/>
      <c r="X19" s="258"/>
      <c r="Y19" s="259"/>
      <c r="Z19" s="245">
        <v>4</v>
      </c>
      <c r="AA19" s="245"/>
      <c r="AB19" s="245"/>
      <c r="AC19" s="245"/>
      <c r="AD19" s="245"/>
      <c r="AE19" s="245"/>
      <c r="AF19" s="245"/>
      <c r="AG19" s="245"/>
      <c r="AH19" s="207">
        <v>4</v>
      </c>
      <c r="AI19" s="209"/>
      <c r="AJ19" s="207">
        <v>144</v>
      </c>
      <c r="AK19" s="208"/>
      <c r="AL19" s="208"/>
      <c r="AM19" s="209"/>
      <c r="AN19" s="222">
        <v>18</v>
      </c>
      <c r="AO19" s="223"/>
      <c r="AP19" s="222">
        <v>8</v>
      </c>
      <c r="AQ19" s="223"/>
      <c r="AR19" s="222"/>
      <c r="AS19" s="223"/>
      <c r="AT19" s="222">
        <v>10</v>
      </c>
      <c r="AU19" s="223"/>
      <c r="AV19" s="207">
        <f>AJ19-AN19</f>
        <v>126</v>
      </c>
      <c r="AW19" s="208"/>
      <c r="AX19" s="208"/>
      <c r="AY19" s="209"/>
      <c r="AZ19" s="245"/>
      <c r="BA19" s="245"/>
      <c r="BB19" s="13"/>
      <c r="BC19" s="12"/>
      <c r="BD19" s="12">
        <v>18</v>
      </c>
      <c r="BE19" s="12"/>
      <c r="BF19" s="12"/>
      <c r="BG19" s="12"/>
      <c r="BH19" s="12"/>
      <c r="BI19" s="12"/>
      <c r="BJ19" s="12"/>
      <c r="BK19" s="191" t="s">
        <v>100</v>
      </c>
      <c r="BL19" s="191"/>
      <c r="BM19" s="191"/>
      <c r="BN19" s="55"/>
    </row>
    <row r="20" spans="1:66" s="17" customFormat="1" ht="12.75" customHeight="1">
      <c r="A20" s="12">
        <v>4</v>
      </c>
      <c r="B20" s="257" t="s">
        <v>210</v>
      </c>
      <c r="C20" s="258"/>
      <c r="D20" s="258"/>
      <c r="E20" s="258"/>
      <c r="F20" s="258"/>
      <c r="G20" s="258"/>
      <c r="H20" s="258"/>
      <c r="I20" s="258"/>
      <c r="J20" s="258"/>
      <c r="K20" s="258"/>
      <c r="L20" s="258"/>
      <c r="M20" s="258"/>
      <c r="N20" s="258"/>
      <c r="O20" s="258"/>
      <c r="P20" s="258"/>
      <c r="Q20" s="258"/>
      <c r="R20" s="258"/>
      <c r="S20" s="258"/>
      <c r="T20" s="258"/>
      <c r="U20" s="258"/>
      <c r="V20" s="258"/>
      <c r="W20" s="258"/>
      <c r="X20" s="258"/>
      <c r="Y20" s="259"/>
      <c r="Z20" s="245"/>
      <c r="AA20" s="245"/>
      <c r="AB20" s="245"/>
      <c r="AC20" s="245"/>
      <c r="AD20" s="245" t="s">
        <v>196</v>
      </c>
      <c r="AE20" s="245"/>
      <c r="AF20" s="245"/>
      <c r="AG20" s="245"/>
      <c r="AH20" s="207">
        <v>3</v>
      </c>
      <c r="AI20" s="209"/>
      <c r="AJ20" s="207">
        <v>108</v>
      </c>
      <c r="AK20" s="208"/>
      <c r="AL20" s="208"/>
      <c r="AM20" s="209"/>
      <c r="AN20" s="222">
        <v>14</v>
      </c>
      <c r="AO20" s="223"/>
      <c r="AP20" s="222">
        <v>8</v>
      </c>
      <c r="AQ20" s="223"/>
      <c r="AR20" s="222"/>
      <c r="AS20" s="223"/>
      <c r="AT20" s="222">
        <v>6</v>
      </c>
      <c r="AU20" s="223"/>
      <c r="AV20" s="207">
        <f>AJ20-AN20</f>
        <v>94</v>
      </c>
      <c r="AW20" s="208"/>
      <c r="AX20" s="208"/>
      <c r="AY20" s="209"/>
      <c r="AZ20" s="245" t="s">
        <v>14</v>
      </c>
      <c r="BA20" s="245"/>
      <c r="BB20" s="13"/>
      <c r="BC20" s="12"/>
      <c r="BD20" s="12"/>
      <c r="BE20" s="12"/>
      <c r="BF20" s="12"/>
      <c r="BG20" s="12"/>
      <c r="BH20" s="12">
        <v>14</v>
      </c>
      <c r="BI20" s="12"/>
      <c r="BJ20" s="12"/>
      <c r="BK20" s="191" t="s">
        <v>101</v>
      </c>
      <c r="BL20" s="191"/>
      <c r="BM20" s="191"/>
      <c r="BN20" s="55"/>
    </row>
    <row r="21" spans="1:68" s="29" customFormat="1" ht="12.75" customHeight="1">
      <c r="A21" s="28"/>
      <c r="B21" s="266" t="s">
        <v>52</v>
      </c>
      <c r="C21" s="267"/>
      <c r="D21" s="267"/>
      <c r="E21" s="267"/>
      <c r="F21" s="267"/>
      <c r="G21" s="267"/>
      <c r="H21" s="267"/>
      <c r="I21" s="267"/>
      <c r="J21" s="267"/>
      <c r="K21" s="267"/>
      <c r="L21" s="267"/>
      <c r="M21" s="267"/>
      <c r="N21" s="267"/>
      <c r="O21" s="267"/>
      <c r="P21" s="267"/>
      <c r="Q21" s="267"/>
      <c r="R21" s="267"/>
      <c r="S21" s="267"/>
      <c r="T21" s="267"/>
      <c r="U21" s="267"/>
      <c r="V21" s="267"/>
      <c r="W21" s="267"/>
      <c r="X21" s="267"/>
      <c r="Y21" s="268"/>
      <c r="Z21" s="277"/>
      <c r="AA21" s="277"/>
      <c r="AB21" s="277"/>
      <c r="AC21" s="277"/>
      <c r="AD21" s="277"/>
      <c r="AE21" s="277"/>
      <c r="AF21" s="277"/>
      <c r="AG21" s="277"/>
      <c r="AH21" s="279">
        <f>SUM(AH22:AI25)</f>
        <v>8</v>
      </c>
      <c r="AI21" s="281"/>
      <c r="AJ21" s="279">
        <f>SUM(AJ22:AM25)</f>
        <v>288</v>
      </c>
      <c r="AK21" s="280"/>
      <c r="AL21" s="280"/>
      <c r="AM21" s="281"/>
      <c r="AN21" s="279">
        <f>SUM(AN22:AO25)</f>
        <v>40</v>
      </c>
      <c r="AO21" s="281"/>
      <c r="AP21" s="279">
        <f>SUM(AP22:AQ25)</f>
        <v>24</v>
      </c>
      <c r="AQ21" s="281"/>
      <c r="AR21" s="279"/>
      <c r="AS21" s="281"/>
      <c r="AT21" s="279">
        <f>SUM(AT22:AU25)</f>
        <v>16</v>
      </c>
      <c r="AU21" s="281"/>
      <c r="AV21" s="279">
        <f>SUM(AV22:AY25)</f>
        <v>248</v>
      </c>
      <c r="AW21" s="280"/>
      <c r="AX21" s="280"/>
      <c r="AY21" s="281"/>
      <c r="AZ21" s="277">
        <f>SUM(AZ22:BA25)</f>
        <v>0</v>
      </c>
      <c r="BA21" s="277"/>
      <c r="BB21" s="28">
        <f aca="true" t="shared" si="2" ref="BB21:BJ21">SUM(BB22:BB25)</f>
        <v>10</v>
      </c>
      <c r="BC21" s="28">
        <f t="shared" si="2"/>
        <v>0</v>
      </c>
      <c r="BD21" s="28">
        <f t="shared" si="2"/>
        <v>20</v>
      </c>
      <c r="BE21" s="28">
        <f t="shared" si="2"/>
        <v>10</v>
      </c>
      <c r="BF21" s="28">
        <f t="shared" si="2"/>
        <v>0</v>
      </c>
      <c r="BG21" s="28">
        <f t="shared" si="2"/>
        <v>0</v>
      </c>
      <c r="BH21" s="28">
        <f t="shared" si="2"/>
        <v>0</v>
      </c>
      <c r="BI21" s="28">
        <f t="shared" si="2"/>
        <v>0</v>
      </c>
      <c r="BJ21" s="28">
        <f t="shared" si="2"/>
        <v>0</v>
      </c>
      <c r="BK21" s="191"/>
      <c r="BL21" s="191"/>
      <c r="BM21" s="191"/>
      <c r="BN21" s="55"/>
      <c r="BO21" s="17"/>
      <c r="BP21" s="17"/>
    </row>
    <row r="22" spans="1:66" s="17" customFormat="1" ht="12.75" customHeight="1">
      <c r="A22" s="12">
        <v>5</v>
      </c>
      <c r="B22" s="257" t="s">
        <v>28</v>
      </c>
      <c r="C22" s="258"/>
      <c r="D22" s="258"/>
      <c r="E22" s="258"/>
      <c r="F22" s="258"/>
      <c r="G22" s="258"/>
      <c r="H22" s="258"/>
      <c r="I22" s="258"/>
      <c r="J22" s="258"/>
      <c r="K22" s="258"/>
      <c r="L22" s="258"/>
      <c r="M22" s="258"/>
      <c r="N22" s="258"/>
      <c r="O22" s="258"/>
      <c r="P22" s="258"/>
      <c r="Q22" s="258"/>
      <c r="R22" s="258"/>
      <c r="S22" s="258"/>
      <c r="T22" s="258"/>
      <c r="U22" s="258"/>
      <c r="V22" s="258"/>
      <c r="W22" s="258"/>
      <c r="X22" s="258"/>
      <c r="Y22" s="259"/>
      <c r="Z22" s="207"/>
      <c r="AA22" s="208"/>
      <c r="AB22" s="208"/>
      <c r="AC22" s="209"/>
      <c r="AD22" s="207">
        <v>5</v>
      </c>
      <c r="AE22" s="208"/>
      <c r="AF22" s="208"/>
      <c r="AG22" s="209"/>
      <c r="AH22" s="207">
        <v>2</v>
      </c>
      <c r="AI22" s="209"/>
      <c r="AJ22" s="207">
        <v>72</v>
      </c>
      <c r="AK22" s="208"/>
      <c r="AL22" s="208"/>
      <c r="AM22" s="209"/>
      <c r="AN22" s="222">
        <v>10</v>
      </c>
      <c r="AO22" s="223"/>
      <c r="AP22" s="222">
        <v>6</v>
      </c>
      <c r="AQ22" s="223"/>
      <c r="AR22" s="222"/>
      <c r="AS22" s="223"/>
      <c r="AT22" s="222">
        <v>4</v>
      </c>
      <c r="AU22" s="223"/>
      <c r="AV22" s="207">
        <f>AJ22-AN22</f>
        <v>62</v>
      </c>
      <c r="AW22" s="208"/>
      <c r="AX22" s="208"/>
      <c r="AY22" s="209"/>
      <c r="AZ22" s="207"/>
      <c r="BA22" s="209"/>
      <c r="BB22" s="13" t="s">
        <v>14</v>
      </c>
      <c r="BC22" s="12"/>
      <c r="BD22" s="12"/>
      <c r="BE22" s="12">
        <v>10</v>
      </c>
      <c r="BF22" s="12"/>
      <c r="BG22" s="12"/>
      <c r="BH22" s="12"/>
      <c r="BI22" s="12"/>
      <c r="BJ22" s="12"/>
      <c r="BK22" s="196" t="s">
        <v>101</v>
      </c>
      <c r="BL22" s="197"/>
      <c r="BM22" s="198"/>
      <c r="BN22" s="55"/>
    </row>
    <row r="23" spans="1:66" s="17" customFormat="1" ht="12.75" customHeight="1">
      <c r="A23" s="12">
        <v>6</v>
      </c>
      <c r="B23" s="257" t="s">
        <v>27</v>
      </c>
      <c r="C23" s="258"/>
      <c r="D23" s="258"/>
      <c r="E23" s="258"/>
      <c r="F23" s="258"/>
      <c r="G23" s="258"/>
      <c r="H23" s="258"/>
      <c r="I23" s="258"/>
      <c r="J23" s="258"/>
      <c r="K23" s="258"/>
      <c r="L23" s="258"/>
      <c r="M23" s="258"/>
      <c r="N23" s="258"/>
      <c r="O23" s="258"/>
      <c r="P23" s="258"/>
      <c r="Q23" s="258"/>
      <c r="R23" s="258"/>
      <c r="S23" s="258"/>
      <c r="T23" s="258"/>
      <c r="U23" s="258"/>
      <c r="V23" s="258"/>
      <c r="W23" s="258"/>
      <c r="X23" s="258"/>
      <c r="Y23" s="259"/>
      <c r="Z23" s="207"/>
      <c r="AA23" s="208"/>
      <c r="AB23" s="208"/>
      <c r="AC23" s="209"/>
      <c r="AD23" s="207">
        <v>4</v>
      </c>
      <c r="AE23" s="208"/>
      <c r="AF23" s="208"/>
      <c r="AG23" s="209"/>
      <c r="AH23" s="207">
        <v>2</v>
      </c>
      <c r="AI23" s="209"/>
      <c r="AJ23" s="207">
        <v>72</v>
      </c>
      <c r="AK23" s="208"/>
      <c r="AL23" s="208"/>
      <c r="AM23" s="209"/>
      <c r="AN23" s="222">
        <v>10</v>
      </c>
      <c r="AO23" s="223"/>
      <c r="AP23" s="222">
        <v>6</v>
      </c>
      <c r="AQ23" s="223"/>
      <c r="AR23" s="222"/>
      <c r="AS23" s="223"/>
      <c r="AT23" s="222">
        <v>4</v>
      </c>
      <c r="AU23" s="223"/>
      <c r="AV23" s="207">
        <f>AJ23-AN23</f>
        <v>62</v>
      </c>
      <c r="AW23" s="208"/>
      <c r="AX23" s="208"/>
      <c r="AY23" s="209"/>
      <c r="AZ23" s="207"/>
      <c r="BA23" s="209"/>
      <c r="BB23" s="13"/>
      <c r="BC23" s="12"/>
      <c r="BD23" s="12">
        <v>10</v>
      </c>
      <c r="BE23" s="12"/>
      <c r="BF23" s="12"/>
      <c r="BG23" s="12"/>
      <c r="BH23" s="12"/>
      <c r="BI23" s="12"/>
      <c r="BJ23" s="12"/>
      <c r="BK23" s="196" t="s">
        <v>102</v>
      </c>
      <c r="BL23" s="197"/>
      <c r="BM23" s="198"/>
      <c r="BN23" s="55"/>
    </row>
    <row r="24" spans="1:66" s="17" customFormat="1" ht="12.75" customHeight="1">
      <c r="A24" s="12">
        <v>7</v>
      </c>
      <c r="B24" s="257" t="s">
        <v>65</v>
      </c>
      <c r="C24" s="258"/>
      <c r="D24" s="258"/>
      <c r="E24" s="258"/>
      <c r="F24" s="258"/>
      <c r="G24" s="258"/>
      <c r="H24" s="258"/>
      <c r="I24" s="258"/>
      <c r="J24" s="258"/>
      <c r="K24" s="258"/>
      <c r="L24" s="258"/>
      <c r="M24" s="258"/>
      <c r="N24" s="258"/>
      <c r="O24" s="258"/>
      <c r="P24" s="258"/>
      <c r="Q24" s="258"/>
      <c r="R24" s="258"/>
      <c r="S24" s="258"/>
      <c r="T24" s="258"/>
      <c r="U24" s="258"/>
      <c r="V24" s="258"/>
      <c r="W24" s="258"/>
      <c r="X24" s="258"/>
      <c r="Y24" s="259"/>
      <c r="Z24" s="207"/>
      <c r="AA24" s="208"/>
      <c r="AB24" s="208"/>
      <c r="AC24" s="209"/>
      <c r="AD24" s="207">
        <v>4</v>
      </c>
      <c r="AE24" s="208"/>
      <c r="AF24" s="208"/>
      <c r="AG24" s="209"/>
      <c r="AH24" s="207">
        <v>2</v>
      </c>
      <c r="AI24" s="209"/>
      <c r="AJ24" s="207">
        <v>72</v>
      </c>
      <c r="AK24" s="208"/>
      <c r="AL24" s="208"/>
      <c r="AM24" s="209"/>
      <c r="AN24" s="222">
        <v>10</v>
      </c>
      <c r="AO24" s="223"/>
      <c r="AP24" s="222">
        <v>6</v>
      </c>
      <c r="AQ24" s="223"/>
      <c r="AR24" s="222"/>
      <c r="AS24" s="223"/>
      <c r="AT24" s="222">
        <v>4</v>
      </c>
      <c r="AU24" s="223"/>
      <c r="AV24" s="207">
        <f>AJ24-AN24</f>
        <v>62</v>
      </c>
      <c r="AW24" s="208"/>
      <c r="AX24" s="208"/>
      <c r="AY24" s="209"/>
      <c r="AZ24" s="207"/>
      <c r="BA24" s="209"/>
      <c r="BB24" s="13"/>
      <c r="BC24" s="12"/>
      <c r="BD24" s="12">
        <v>10</v>
      </c>
      <c r="BE24" s="12"/>
      <c r="BF24" s="12"/>
      <c r="BG24" s="12"/>
      <c r="BH24" s="12"/>
      <c r="BI24" s="12"/>
      <c r="BJ24" s="12"/>
      <c r="BK24" s="196" t="s">
        <v>99</v>
      </c>
      <c r="BL24" s="197"/>
      <c r="BM24" s="198"/>
      <c r="BN24" s="55"/>
    </row>
    <row r="25" spans="1:66" s="17" customFormat="1" ht="12.75" customHeight="1">
      <c r="A25" s="12">
        <v>8</v>
      </c>
      <c r="B25" s="257" t="s">
        <v>60</v>
      </c>
      <c r="C25" s="258"/>
      <c r="D25" s="258"/>
      <c r="E25" s="258"/>
      <c r="F25" s="258"/>
      <c r="G25" s="258"/>
      <c r="H25" s="258"/>
      <c r="I25" s="258"/>
      <c r="J25" s="258"/>
      <c r="K25" s="258"/>
      <c r="L25" s="258"/>
      <c r="M25" s="258"/>
      <c r="N25" s="258"/>
      <c r="O25" s="258"/>
      <c r="P25" s="258"/>
      <c r="Q25" s="258"/>
      <c r="R25" s="258"/>
      <c r="S25" s="258"/>
      <c r="T25" s="258"/>
      <c r="U25" s="258"/>
      <c r="V25" s="258"/>
      <c r="W25" s="258"/>
      <c r="X25" s="258"/>
      <c r="Y25" s="259"/>
      <c r="Z25" s="207"/>
      <c r="AA25" s="208"/>
      <c r="AB25" s="208"/>
      <c r="AC25" s="209"/>
      <c r="AD25" s="207">
        <v>2</v>
      </c>
      <c r="AE25" s="208"/>
      <c r="AF25" s="208"/>
      <c r="AG25" s="209"/>
      <c r="AH25" s="207">
        <v>2</v>
      </c>
      <c r="AI25" s="209"/>
      <c r="AJ25" s="207">
        <v>72</v>
      </c>
      <c r="AK25" s="208"/>
      <c r="AL25" s="208"/>
      <c r="AM25" s="209"/>
      <c r="AN25" s="222">
        <v>10</v>
      </c>
      <c r="AO25" s="223"/>
      <c r="AP25" s="222">
        <v>6</v>
      </c>
      <c r="AQ25" s="223"/>
      <c r="AR25" s="222"/>
      <c r="AS25" s="223"/>
      <c r="AT25" s="222">
        <v>4</v>
      </c>
      <c r="AU25" s="223"/>
      <c r="AV25" s="207">
        <f>AJ25-AN25</f>
        <v>62</v>
      </c>
      <c r="AW25" s="208"/>
      <c r="AX25" s="208"/>
      <c r="AY25" s="209"/>
      <c r="AZ25" s="207"/>
      <c r="BA25" s="209"/>
      <c r="BB25" s="13">
        <v>10</v>
      </c>
      <c r="BC25" s="12"/>
      <c r="BD25" s="12"/>
      <c r="BE25" s="12"/>
      <c r="BF25" s="12"/>
      <c r="BG25" s="12"/>
      <c r="BH25" s="12"/>
      <c r="BI25" s="12"/>
      <c r="BJ25" s="12"/>
      <c r="BK25" s="196" t="s">
        <v>103</v>
      </c>
      <c r="BL25" s="197"/>
      <c r="BM25" s="198"/>
      <c r="BN25" s="55"/>
    </row>
    <row r="26" spans="1:68" s="29" customFormat="1" ht="12.75" customHeight="1">
      <c r="A26" s="28"/>
      <c r="B26" s="266" t="s">
        <v>61</v>
      </c>
      <c r="C26" s="267"/>
      <c r="D26" s="267"/>
      <c r="E26" s="267"/>
      <c r="F26" s="267"/>
      <c r="G26" s="267"/>
      <c r="H26" s="267"/>
      <c r="I26" s="267"/>
      <c r="J26" s="267"/>
      <c r="K26" s="267"/>
      <c r="L26" s="267"/>
      <c r="M26" s="267"/>
      <c r="N26" s="267"/>
      <c r="O26" s="267"/>
      <c r="P26" s="267"/>
      <c r="Q26" s="267"/>
      <c r="R26" s="267"/>
      <c r="S26" s="267"/>
      <c r="T26" s="267"/>
      <c r="U26" s="267"/>
      <c r="V26" s="267"/>
      <c r="W26" s="267"/>
      <c r="X26" s="267"/>
      <c r="Y26" s="268"/>
      <c r="Z26" s="277"/>
      <c r="AA26" s="277"/>
      <c r="AB26" s="277"/>
      <c r="AC26" s="277"/>
      <c r="AD26" s="277"/>
      <c r="AE26" s="277"/>
      <c r="AF26" s="277"/>
      <c r="AG26" s="277"/>
      <c r="AH26" s="279">
        <f>AH27+AH29</f>
        <v>4</v>
      </c>
      <c r="AI26" s="281"/>
      <c r="AJ26" s="279">
        <f>SUM(AJ27:AM30)</f>
        <v>144</v>
      </c>
      <c r="AK26" s="280"/>
      <c r="AL26" s="280"/>
      <c r="AM26" s="281"/>
      <c r="AN26" s="279">
        <f>SUM(AN27:AO30)</f>
        <v>20</v>
      </c>
      <c r="AO26" s="281"/>
      <c r="AP26" s="279">
        <f>SUM(AP27:AQ30)</f>
        <v>12</v>
      </c>
      <c r="AQ26" s="281"/>
      <c r="AR26" s="279" t="s">
        <v>14</v>
      </c>
      <c r="AS26" s="281"/>
      <c r="AT26" s="279">
        <f>SUM(AT27:AU30)</f>
        <v>8</v>
      </c>
      <c r="AU26" s="281"/>
      <c r="AV26" s="279">
        <f>SUM(AV27:AY30)</f>
        <v>124</v>
      </c>
      <c r="AW26" s="280"/>
      <c r="AX26" s="280"/>
      <c r="AY26" s="281"/>
      <c r="AZ26" s="277" t="s">
        <v>14</v>
      </c>
      <c r="BA26" s="277"/>
      <c r="BB26" s="52" t="s">
        <v>15</v>
      </c>
      <c r="BC26" s="28" t="s">
        <v>14</v>
      </c>
      <c r="BD26" s="28" t="s">
        <v>14</v>
      </c>
      <c r="BE26" s="28">
        <f aca="true" t="shared" si="3" ref="BE26:BJ26">SUM(BE27:BE30)</f>
        <v>10</v>
      </c>
      <c r="BF26" s="28">
        <f t="shared" si="3"/>
        <v>10</v>
      </c>
      <c r="BG26" s="28">
        <f t="shared" si="3"/>
        <v>0</v>
      </c>
      <c r="BH26" s="28">
        <f t="shared" si="3"/>
        <v>0</v>
      </c>
      <c r="BI26" s="28">
        <f t="shared" si="3"/>
        <v>0</v>
      </c>
      <c r="BJ26" s="28">
        <f t="shared" si="3"/>
        <v>0</v>
      </c>
      <c r="BK26" s="191"/>
      <c r="BL26" s="191"/>
      <c r="BM26" s="191"/>
      <c r="BN26" s="55"/>
      <c r="BO26" s="17"/>
      <c r="BP26" s="17"/>
    </row>
    <row r="27" spans="1:66" s="17" customFormat="1" ht="12.75" customHeight="1">
      <c r="A27" s="12" t="s">
        <v>62</v>
      </c>
      <c r="B27" s="257" t="s">
        <v>66</v>
      </c>
      <c r="C27" s="258"/>
      <c r="D27" s="258"/>
      <c r="E27" s="258"/>
      <c r="F27" s="258"/>
      <c r="G27" s="258"/>
      <c r="H27" s="258"/>
      <c r="I27" s="258"/>
      <c r="J27" s="258"/>
      <c r="K27" s="258"/>
      <c r="L27" s="258"/>
      <c r="M27" s="258"/>
      <c r="N27" s="258"/>
      <c r="O27" s="258"/>
      <c r="P27" s="258"/>
      <c r="Q27" s="258"/>
      <c r="R27" s="258"/>
      <c r="S27" s="258"/>
      <c r="T27" s="258"/>
      <c r="U27" s="258"/>
      <c r="V27" s="258"/>
      <c r="W27" s="258"/>
      <c r="X27" s="258"/>
      <c r="Y27" s="259"/>
      <c r="Z27" s="245"/>
      <c r="AA27" s="245"/>
      <c r="AB27" s="245"/>
      <c r="AC27" s="245"/>
      <c r="AD27" s="245">
        <v>5</v>
      </c>
      <c r="AE27" s="245"/>
      <c r="AF27" s="245"/>
      <c r="AG27" s="245"/>
      <c r="AH27" s="207">
        <v>2</v>
      </c>
      <c r="AI27" s="209"/>
      <c r="AJ27" s="207">
        <v>72</v>
      </c>
      <c r="AK27" s="208"/>
      <c r="AL27" s="208"/>
      <c r="AM27" s="209"/>
      <c r="AN27" s="222">
        <v>10</v>
      </c>
      <c r="AO27" s="223"/>
      <c r="AP27" s="222">
        <v>6</v>
      </c>
      <c r="AQ27" s="223"/>
      <c r="AR27" s="222"/>
      <c r="AS27" s="223"/>
      <c r="AT27" s="222">
        <v>4</v>
      </c>
      <c r="AU27" s="223"/>
      <c r="AV27" s="207">
        <f>AJ27-AN27</f>
        <v>62</v>
      </c>
      <c r="AW27" s="208"/>
      <c r="AX27" s="208"/>
      <c r="AY27" s="209"/>
      <c r="AZ27" s="245"/>
      <c r="BA27" s="245"/>
      <c r="BB27" s="13"/>
      <c r="BC27" s="12"/>
      <c r="BD27" s="12"/>
      <c r="BE27" s="12">
        <v>10</v>
      </c>
      <c r="BF27" s="12"/>
      <c r="BG27" s="12"/>
      <c r="BH27" s="12"/>
      <c r="BI27" s="12"/>
      <c r="BJ27" s="12"/>
      <c r="BK27" s="191" t="s">
        <v>100</v>
      </c>
      <c r="BL27" s="191"/>
      <c r="BM27" s="191"/>
      <c r="BN27" s="55"/>
    </row>
    <row r="28" spans="1:66" s="17" customFormat="1" ht="12.75" customHeight="1">
      <c r="A28" s="12" t="s">
        <v>63</v>
      </c>
      <c r="B28" s="257" t="s">
        <v>72</v>
      </c>
      <c r="C28" s="258"/>
      <c r="D28" s="258"/>
      <c r="E28" s="258"/>
      <c r="F28" s="258"/>
      <c r="G28" s="258"/>
      <c r="H28" s="258"/>
      <c r="I28" s="258"/>
      <c r="J28" s="258"/>
      <c r="K28" s="258"/>
      <c r="L28" s="258"/>
      <c r="M28" s="258"/>
      <c r="N28" s="258"/>
      <c r="O28" s="258"/>
      <c r="P28" s="258"/>
      <c r="Q28" s="258"/>
      <c r="R28" s="258"/>
      <c r="S28" s="258"/>
      <c r="T28" s="258"/>
      <c r="U28" s="258"/>
      <c r="V28" s="258"/>
      <c r="W28" s="258"/>
      <c r="X28" s="258"/>
      <c r="Y28" s="259"/>
      <c r="Z28" s="245" t="s">
        <v>14</v>
      </c>
      <c r="AA28" s="245"/>
      <c r="AB28" s="245"/>
      <c r="AC28" s="245"/>
      <c r="AD28" s="245" t="s">
        <v>14</v>
      </c>
      <c r="AE28" s="245"/>
      <c r="AF28" s="245"/>
      <c r="AG28" s="245"/>
      <c r="AH28" s="207" t="s">
        <v>14</v>
      </c>
      <c r="AI28" s="209"/>
      <c r="AJ28" s="207" t="s">
        <v>14</v>
      </c>
      <c r="AK28" s="208"/>
      <c r="AL28" s="208"/>
      <c r="AM28" s="209"/>
      <c r="AN28" s="222" t="s">
        <v>14</v>
      </c>
      <c r="AO28" s="223"/>
      <c r="AP28" s="222" t="s">
        <v>14</v>
      </c>
      <c r="AQ28" s="223"/>
      <c r="AR28" s="222" t="s">
        <v>14</v>
      </c>
      <c r="AS28" s="223"/>
      <c r="AT28" s="222" t="s">
        <v>14</v>
      </c>
      <c r="AU28" s="223"/>
      <c r="AV28" s="207" t="s">
        <v>14</v>
      </c>
      <c r="AW28" s="208"/>
      <c r="AX28" s="208"/>
      <c r="AY28" s="209"/>
      <c r="AZ28" s="245" t="s">
        <v>14</v>
      </c>
      <c r="BA28" s="245"/>
      <c r="BB28" s="26" t="s">
        <v>14</v>
      </c>
      <c r="BC28" s="12" t="s">
        <v>14</v>
      </c>
      <c r="BD28" s="12" t="s">
        <v>14</v>
      </c>
      <c r="BE28" s="12" t="s">
        <v>14</v>
      </c>
      <c r="BF28" s="12"/>
      <c r="BG28" s="12"/>
      <c r="BH28" s="12"/>
      <c r="BI28" s="12"/>
      <c r="BJ28" s="12"/>
      <c r="BK28" s="191" t="s">
        <v>100</v>
      </c>
      <c r="BL28" s="191"/>
      <c r="BM28" s="191"/>
      <c r="BN28" s="55"/>
    </row>
    <row r="29" spans="1:66" s="17" customFormat="1" ht="12.75" customHeight="1">
      <c r="A29" s="12" t="s">
        <v>67</v>
      </c>
      <c r="B29" s="257" t="s">
        <v>53</v>
      </c>
      <c r="C29" s="258"/>
      <c r="D29" s="258"/>
      <c r="E29" s="258"/>
      <c r="F29" s="258"/>
      <c r="G29" s="258"/>
      <c r="H29" s="258"/>
      <c r="I29" s="258"/>
      <c r="J29" s="258"/>
      <c r="K29" s="258"/>
      <c r="L29" s="258"/>
      <c r="M29" s="258"/>
      <c r="N29" s="258"/>
      <c r="O29" s="258"/>
      <c r="P29" s="258"/>
      <c r="Q29" s="258"/>
      <c r="R29" s="258"/>
      <c r="S29" s="258"/>
      <c r="T29" s="258"/>
      <c r="U29" s="258"/>
      <c r="V29" s="258"/>
      <c r="W29" s="258"/>
      <c r="X29" s="258"/>
      <c r="Y29" s="259"/>
      <c r="Z29" s="207"/>
      <c r="AA29" s="208"/>
      <c r="AB29" s="208"/>
      <c r="AC29" s="209"/>
      <c r="AD29" s="207">
        <v>6</v>
      </c>
      <c r="AE29" s="208"/>
      <c r="AF29" s="208"/>
      <c r="AG29" s="209"/>
      <c r="AH29" s="207">
        <v>2</v>
      </c>
      <c r="AI29" s="209"/>
      <c r="AJ29" s="207">
        <v>72</v>
      </c>
      <c r="AK29" s="208"/>
      <c r="AL29" s="208"/>
      <c r="AM29" s="209"/>
      <c r="AN29" s="222">
        <v>10</v>
      </c>
      <c r="AO29" s="223"/>
      <c r="AP29" s="222">
        <v>6</v>
      </c>
      <c r="AQ29" s="223"/>
      <c r="AR29" s="222" t="s">
        <v>14</v>
      </c>
      <c r="AS29" s="223"/>
      <c r="AT29" s="222">
        <v>4</v>
      </c>
      <c r="AU29" s="223"/>
      <c r="AV29" s="207">
        <f>AJ29-AN29</f>
        <v>62</v>
      </c>
      <c r="AW29" s="208"/>
      <c r="AX29" s="208"/>
      <c r="AY29" s="209"/>
      <c r="AZ29" s="207" t="s">
        <v>14</v>
      </c>
      <c r="BA29" s="209"/>
      <c r="BB29" s="26" t="s">
        <v>14</v>
      </c>
      <c r="BC29" s="12" t="s">
        <v>15</v>
      </c>
      <c r="BD29" s="12"/>
      <c r="BE29" s="12"/>
      <c r="BF29" s="12">
        <v>10</v>
      </c>
      <c r="BG29" s="12"/>
      <c r="BH29" s="12"/>
      <c r="BI29" s="12"/>
      <c r="BJ29" s="12"/>
      <c r="BK29" s="191" t="s">
        <v>101</v>
      </c>
      <c r="BL29" s="191"/>
      <c r="BM29" s="191"/>
      <c r="BN29" s="55"/>
    </row>
    <row r="30" spans="1:66" s="17" customFormat="1" ht="12.75" customHeight="1">
      <c r="A30" s="12" t="s">
        <v>68</v>
      </c>
      <c r="B30" s="257" t="s">
        <v>69</v>
      </c>
      <c r="C30" s="258"/>
      <c r="D30" s="258"/>
      <c r="E30" s="258"/>
      <c r="F30" s="258"/>
      <c r="G30" s="258"/>
      <c r="H30" s="258"/>
      <c r="I30" s="258"/>
      <c r="J30" s="258"/>
      <c r="K30" s="258"/>
      <c r="L30" s="258"/>
      <c r="M30" s="258"/>
      <c r="N30" s="258"/>
      <c r="O30" s="258"/>
      <c r="P30" s="258"/>
      <c r="Q30" s="258"/>
      <c r="R30" s="258"/>
      <c r="S30" s="258"/>
      <c r="T30" s="258"/>
      <c r="U30" s="258"/>
      <c r="V30" s="258"/>
      <c r="W30" s="258"/>
      <c r="X30" s="258"/>
      <c r="Y30" s="259"/>
      <c r="Z30" s="245"/>
      <c r="AA30" s="245"/>
      <c r="AB30" s="245"/>
      <c r="AC30" s="245"/>
      <c r="AD30" s="245"/>
      <c r="AE30" s="245"/>
      <c r="AF30" s="245"/>
      <c r="AG30" s="245"/>
      <c r="AH30" s="207"/>
      <c r="AI30" s="209"/>
      <c r="AJ30" s="207"/>
      <c r="AK30" s="208"/>
      <c r="AL30" s="208"/>
      <c r="AM30" s="209"/>
      <c r="AN30" s="222"/>
      <c r="AO30" s="223"/>
      <c r="AP30" s="222"/>
      <c r="AQ30" s="223"/>
      <c r="AR30" s="222"/>
      <c r="AS30" s="223"/>
      <c r="AT30" s="222"/>
      <c r="AU30" s="223"/>
      <c r="AV30" s="207"/>
      <c r="AW30" s="208"/>
      <c r="AX30" s="208"/>
      <c r="AY30" s="209"/>
      <c r="AZ30" s="245"/>
      <c r="BA30" s="245"/>
      <c r="BB30" s="26"/>
      <c r="BC30" s="12"/>
      <c r="BD30" s="12"/>
      <c r="BE30" s="12"/>
      <c r="BF30" s="12"/>
      <c r="BG30" s="12"/>
      <c r="BH30" s="12"/>
      <c r="BI30" s="12"/>
      <c r="BJ30" s="12"/>
      <c r="BK30" s="191" t="s">
        <v>101</v>
      </c>
      <c r="BL30" s="191"/>
      <c r="BM30" s="191"/>
      <c r="BN30" s="55"/>
    </row>
    <row r="31" spans="1:66" s="17" customFormat="1" ht="12.75" customHeight="1">
      <c r="A31" s="24" t="s">
        <v>128</v>
      </c>
      <c r="B31" s="301" t="s">
        <v>115</v>
      </c>
      <c r="C31" s="302"/>
      <c r="D31" s="302"/>
      <c r="E31" s="302"/>
      <c r="F31" s="302"/>
      <c r="G31" s="302"/>
      <c r="H31" s="302"/>
      <c r="I31" s="302"/>
      <c r="J31" s="302"/>
      <c r="K31" s="302"/>
      <c r="L31" s="302"/>
      <c r="M31" s="302"/>
      <c r="N31" s="302"/>
      <c r="O31" s="302"/>
      <c r="P31" s="302"/>
      <c r="Q31" s="302"/>
      <c r="R31" s="302"/>
      <c r="S31" s="302"/>
      <c r="T31" s="302"/>
      <c r="U31" s="302"/>
      <c r="V31" s="302"/>
      <c r="W31" s="302"/>
      <c r="X31" s="302"/>
      <c r="Y31" s="303"/>
      <c r="Z31" s="273"/>
      <c r="AA31" s="273"/>
      <c r="AB31" s="273"/>
      <c r="AC31" s="273"/>
      <c r="AD31" s="273" t="s">
        <v>14</v>
      </c>
      <c r="AE31" s="273"/>
      <c r="AF31" s="273"/>
      <c r="AG31" s="273"/>
      <c r="AH31" s="282">
        <f>SUM(AH32,AH39,AH45)</f>
        <v>73</v>
      </c>
      <c r="AI31" s="283"/>
      <c r="AJ31" s="282">
        <f>SUM(AJ32,AJ39,AJ45)</f>
        <v>2628</v>
      </c>
      <c r="AK31" s="310"/>
      <c r="AL31" s="310"/>
      <c r="AM31" s="283"/>
      <c r="AN31" s="282">
        <f>SUM(AN32,AN39,AN45)</f>
        <v>348</v>
      </c>
      <c r="AO31" s="283"/>
      <c r="AP31" s="282">
        <f>SUM(AP32,AP39,AP45)</f>
        <v>198</v>
      </c>
      <c r="AQ31" s="283"/>
      <c r="AR31" s="282">
        <f>SUM(AR32,AR39,AR45)</f>
        <v>72</v>
      </c>
      <c r="AS31" s="283"/>
      <c r="AT31" s="282">
        <f>SUM(AT32,AT39,AT45)</f>
        <v>78</v>
      </c>
      <c r="AU31" s="283"/>
      <c r="AV31" s="282">
        <f>SUM(AV32,AV39,AV45)</f>
        <v>2336</v>
      </c>
      <c r="AW31" s="310"/>
      <c r="AX31" s="310"/>
      <c r="AY31" s="283"/>
      <c r="AZ31" s="273">
        <f>SUM(AZ32,AZ39)</f>
        <v>18</v>
      </c>
      <c r="BA31" s="273"/>
      <c r="BB31" s="20">
        <f aca="true" t="shared" si="4" ref="BB31:BI31">SUM(BB32,BB39,BB45)</f>
        <v>66</v>
      </c>
      <c r="BC31" s="20">
        <f t="shared" si="4"/>
        <v>84</v>
      </c>
      <c r="BD31" s="20">
        <f t="shared" si="4"/>
        <v>60</v>
      </c>
      <c r="BE31" s="20">
        <f t="shared" si="4"/>
        <v>64</v>
      </c>
      <c r="BF31" s="20">
        <f t="shared" si="4"/>
        <v>28</v>
      </c>
      <c r="BG31" s="20">
        <f t="shared" si="4"/>
        <v>14</v>
      </c>
      <c r="BH31" s="20">
        <f t="shared" si="4"/>
        <v>0</v>
      </c>
      <c r="BI31" s="20">
        <f t="shared" si="4"/>
        <v>14</v>
      </c>
      <c r="BJ31" s="20">
        <f>SUM(BJ32,BJ39)</f>
        <v>0</v>
      </c>
      <c r="BK31" s="191"/>
      <c r="BL31" s="191"/>
      <c r="BM31" s="191"/>
      <c r="BN31" s="55"/>
    </row>
    <row r="32" spans="1:68" s="29" customFormat="1" ht="12.75" customHeight="1">
      <c r="A32" s="30" t="s">
        <v>14</v>
      </c>
      <c r="B32" s="266" t="s">
        <v>50</v>
      </c>
      <c r="C32" s="267"/>
      <c r="D32" s="267"/>
      <c r="E32" s="267"/>
      <c r="F32" s="267"/>
      <c r="G32" s="267"/>
      <c r="H32" s="267"/>
      <c r="I32" s="267"/>
      <c r="J32" s="267"/>
      <c r="K32" s="267"/>
      <c r="L32" s="267"/>
      <c r="M32" s="267"/>
      <c r="N32" s="267"/>
      <c r="O32" s="267"/>
      <c r="P32" s="267"/>
      <c r="Q32" s="267"/>
      <c r="R32" s="267"/>
      <c r="S32" s="267"/>
      <c r="T32" s="267"/>
      <c r="U32" s="267"/>
      <c r="V32" s="267"/>
      <c r="W32" s="267"/>
      <c r="X32" s="267"/>
      <c r="Y32" s="268"/>
      <c r="Z32" s="272"/>
      <c r="AA32" s="272"/>
      <c r="AB32" s="272"/>
      <c r="AC32" s="272"/>
      <c r="AD32" s="272"/>
      <c r="AE32" s="272"/>
      <c r="AF32" s="272"/>
      <c r="AG32" s="272"/>
      <c r="AH32" s="360">
        <f>SUM(AH33:AI38)</f>
        <v>49</v>
      </c>
      <c r="AI32" s="362"/>
      <c r="AJ32" s="360">
        <f>SUM(AJ33:AM38)</f>
        <v>1764</v>
      </c>
      <c r="AK32" s="361"/>
      <c r="AL32" s="361"/>
      <c r="AM32" s="362"/>
      <c r="AN32" s="360">
        <f>SUM(AN33:AO38)</f>
        <v>238</v>
      </c>
      <c r="AO32" s="362"/>
      <c r="AP32" s="360">
        <f>SUM(AP33:AQ38)</f>
        <v>136</v>
      </c>
      <c r="AQ32" s="362"/>
      <c r="AR32" s="360">
        <f>SUM(AR33:AS38)</f>
        <v>52</v>
      </c>
      <c r="AS32" s="362"/>
      <c r="AT32" s="360">
        <f>SUM(AT33:AU38)</f>
        <v>50</v>
      </c>
      <c r="AU32" s="362"/>
      <c r="AV32" s="360">
        <f>SUM(AV33:AY38)</f>
        <v>1526</v>
      </c>
      <c r="AW32" s="361"/>
      <c r="AX32" s="361"/>
      <c r="AY32" s="362"/>
      <c r="AZ32" s="369">
        <f>SUM(AZ33:BA38)</f>
        <v>18</v>
      </c>
      <c r="BA32" s="369"/>
      <c r="BB32" s="57">
        <f aca="true" t="shared" si="5" ref="BB32:BI32">SUM(BB33:BB38)</f>
        <v>66</v>
      </c>
      <c r="BC32" s="56">
        <f t="shared" si="5"/>
        <v>84</v>
      </c>
      <c r="BD32" s="56">
        <f t="shared" si="5"/>
        <v>42</v>
      </c>
      <c r="BE32" s="56">
        <f t="shared" si="5"/>
        <v>18</v>
      </c>
      <c r="BF32" s="56">
        <f t="shared" si="5"/>
        <v>10</v>
      </c>
      <c r="BG32" s="56">
        <f t="shared" si="5"/>
        <v>0</v>
      </c>
      <c r="BH32" s="56">
        <f t="shared" si="5"/>
        <v>0</v>
      </c>
      <c r="BI32" s="56">
        <f t="shared" si="5"/>
        <v>0</v>
      </c>
      <c r="BJ32" s="56">
        <f>SUM(BJ33:BJ38)</f>
        <v>0</v>
      </c>
      <c r="BK32" s="191"/>
      <c r="BL32" s="191"/>
      <c r="BM32" s="191"/>
      <c r="BN32" s="55"/>
      <c r="BO32" s="17"/>
      <c r="BP32" s="17"/>
    </row>
    <row r="33" spans="1:66" s="17" customFormat="1" ht="12.75" customHeight="1">
      <c r="A33" s="12">
        <v>11</v>
      </c>
      <c r="B33" s="263" t="s">
        <v>40</v>
      </c>
      <c r="C33" s="264"/>
      <c r="D33" s="264"/>
      <c r="E33" s="264"/>
      <c r="F33" s="264"/>
      <c r="G33" s="264"/>
      <c r="H33" s="264"/>
      <c r="I33" s="264"/>
      <c r="J33" s="264"/>
      <c r="K33" s="264"/>
      <c r="L33" s="264"/>
      <c r="M33" s="264"/>
      <c r="N33" s="264"/>
      <c r="O33" s="264"/>
      <c r="P33" s="264"/>
      <c r="Q33" s="264"/>
      <c r="R33" s="264"/>
      <c r="S33" s="264"/>
      <c r="T33" s="264"/>
      <c r="U33" s="264"/>
      <c r="V33" s="264"/>
      <c r="W33" s="264"/>
      <c r="X33" s="264"/>
      <c r="Y33" s="265"/>
      <c r="Z33" s="207" t="s">
        <v>211</v>
      </c>
      <c r="AA33" s="208"/>
      <c r="AB33" s="208"/>
      <c r="AC33" s="209"/>
      <c r="AD33" s="207">
        <v>2</v>
      </c>
      <c r="AE33" s="208"/>
      <c r="AF33" s="208"/>
      <c r="AG33" s="209"/>
      <c r="AH33" s="207">
        <v>15</v>
      </c>
      <c r="AI33" s="209"/>
      <c r="AJ33" s="207">
        <v>540</v>
      </c>
      <c r="AK33" s="208"/>
      <c r="AL33" s="208"/>
      <c r="AM33" s="209"/>
      <c r="AN33" s="222">
        <v>72</v>
      </c>
      <c r="AO33" s="223"/>
      <c r="AP33" s="222">
        <v>40</v>
      </c>
      <c r="AQ33" s="223"/>
      <c r="AR33" s="222"/>
      <c r="AS33" s="223"/>
      <c r="AT33" s="222">
        <v>32</v>
      </c>
      <c r="AU33" s="223"/>
      <c r="AV33" s="207">
        <f aca="true" t="shared" si="6" ref="AV33:AV38">AJ33-AN33</f>
        <v>468</v>
      </c>
      <c r="AW33" s="208"/>
      <c r="AX33" s="208"/>
      <c r="AY33" s="209"/>
      <c r="AZ33" s="207">
        <v>6</v>
      </c>
      <c r="BA33" s="209"/>
      <c r="BB33" s="13">
        <v>30</v>
      </c>
      <c r="BC33" s="12">
        <v>22</v>
      </c>
      <c r="BD33" s="12">
        <v>14</v>
      </c>
      <c r="BE33" s="12"/>
      <c r="BF33" s="12"/>
      <c r="BG33" s="12"/>
      <c r="BH33" s="12"/>
      <c r="BI33" s="12"/>
      <c r="BJ33" s="12"/>
      <c r="BK33" s="196" t="s">
        <v>200</v>
      </c>
      <c r="BL33" s="197"/>
      <c r="BM33" s="198"/>
      <c r="BN33" s="55"/>
    </row>
    <row r="34" spans="1:66" s="17" customFormat="1" ht="12.75" customHeight="1">
      <c r="A34" s="12">
        <v>12</v>
      </c>
      <c r="B34" s="257" t="s">
        <v>41</v>
      </c>
      <c r="C34" s="258"/>
      <c r="D34" s="258"/>
      <c r="E34" s="258"/>
      <c r="F34" s="258"/>
      <c r="G34" s="258"/>
      <c r="H34" s="258"/>
      <c r="I34" s="258"/>
      <c r="J34" s="258"/>
      <c r="K34" s="258"/>
      <c r="L34" s="258"/>
      <c r="M34" s="258"/>
      <c r="N34" s="258"/>
      <c r="O34" s="258"/>
      <c r="P34" s="258"/>
      <c r="Q34" s="258"/>
      <c r="R34" s="258"/>
      <c r="S34" s="258"/>
      <c r="T34" s="258"/>
      <c r="U34" s="258"/>
      <c r="V34" s="258"/>
      <c r="W34" s="258"/>
      <c r="X34" s="258"/>
      <c r="Y34" s="259"/>
      <c r="Z34" s="207" t="s">
        <v>212</v>
      </c>
      <c r="AA34" s="208"/>
      <c r="AB34" s="208"/>
      <c r="AC34" s="209"/>
      <c r="AD34" s="207"/>
      <c r="AE34" s="208"/>
      <c r="AF34" s="208"/>
      <c r="AG34" s="209"/>
      <c r="AH34" s="207">
        <v>11</v>
      </c>
      <c r="AI34" s="209"/>
      <c r="AJ34" s="207">
        <v>396</v>
      </c>
      <c r="AK34" s="208"/>
      <c r="AL34" s="208"/>
      <c r="AM34" s="209"/>
      <c r="AN34" s="222">
        <f>AZ34+BB34+BC34+BD34</f>
        <v>56</v>
      </c>
      <c r="AO34" s="223"/>
      <c r="AP34" s="222">
        <v>34</v>
      </c>
      <c r="AQ34" s="223"/>
      <c r="AR34" s="222">
        <v>22</v>
      </c>
      <c r="AS34" s="223"/>
      <c r="AT34" s="222">
        <v>0</v>
      </c>
      <c r="AU34" s="223"/>
      <c r="AV34" s="207">
        <f t="shared" si="6"/>
        <v>340</v>
      </c>
      <c r="AW34" s="208"/>
      <c r="AX34" s="208"/>
      <c r="AY34" s="209"/>
      <c r="AZ34" s="207">
        <v>6</v>
      </c>
      <c r="BA34" s="209"/>
      <c r="BB34" s="13">
        <v>18</v>
      </c>
      <c r="BC34" s="12">
        <v>18</v>
      </c>
      <c r="BD34" s="12">
        <v>14</v>
      </c>
      <c r="BE34" s="12"/>
      <c r="BF34" s="12"/>
      <c r="BG34" s="12"/>
      <c r="BH34" s="12"/>
      <c r="BI34" s="12"/>
      <c r="BJ34" s="12"/>
      <c r="BK34" s="196" t="s">
        <v>105</v>
      </c>
      <c r="BL34" s="197"/>
      <c r="BM34" s="198"/>
      <c r="BN34" s="55"/>
    </row>
    <row r="35" spans="1:66" s="17" customFormat="1" ht="12.75" customHeight="1">
      <c r="A35" s="12">
        <v>13</v>
      </c>
      <c r="B35" s="263" t="s">
        <v>198</v>
      </c>
      <c r="C35" s="264"/>
      <c r="D35" s="264"/>
      <c r="E35" s="264"/>
      <c r="F35" s="264"/>
      <c r="G35" s="264"/>
      <c r="H35" s="264"/>
      <c r="I35" s="264"/>
      <c r="J35" s="264"/>
      <c r="K35" s="264"/>
      <c r="L35" s="264"/>
      <c r="M35" s="264"/>
      <c r="N35" s="264"/>
      <c r="O35" s="264"/>
      <c r="P35" s="264"/>
      <c r="Q35" s="264"/>
      <c r="R35" s="264"/>
      <c r="S35" s="264"/>
      <c r="T35" s="264"/>
      <c r="U35" s="264"/>
      <c r="V35" s="264"/>
      <c r="W35" s="264"/>
      <c r="X35" s="264"/>
      <c r="Y35" s="265"/>
      <c r="Z35" s="207" t="s">
        <v>207</v>
      </c>
      <c r="AA35" s="208"/>
      <c r="AB35" s="208"/>
      <c r="AC35" s="209"/>
      <c r="AD35" s="207"/>
      <c r="AE35" s="208"/>
      <c r="AF35" s="208"/>
      <c r="AG35" s="209"/>
      <c r="AH35" s="196">
        <v>8</v>
      </c>
      <c r="AI35" s="198"/>
      <c r="AJ35" s="207">
        <v>288</v>
      </c>
      <c r="AK35" s="208"/>
      <c r="AL35" s="208"/>
      <c r="AM35" s="209"/>
      <c r="AN35" s="222">
        <v>42</v>
      </c>
      <c r="AO35" s="223"/>
      <c r="AP35" s="222">
        <v>26</v>
      </c>
      <c r="AQ35" s="223"/>
      <c r="AR35" s="222">
        <v>16</v>
      </c>
      <c r="AS35" s="223"/>
      <c r="AT35" s="222"/>
      <c r="AU35" s="223"/>
      <c r="AV35" s="207">
        <f t="shared" si="6"/>
        <v>246</v>
      </c>
      <c r="AW35" s="208"/>
      <c r="AX35" s="208"/>
      <c r="AY35" s="209"/>
      <c r="AZ35" s="207">
        <v>6</v>
      </c>
      <c r="BA35" s="209"/>
      <c r="BB35" s="13">
        <v>18</v>
      </c>
      <c r="BC35" s="12">
        <v>18</v>
      </c>
      <c r="BD35" s="12"/>
      <c r="BE35" s="12"/>
      <c r="BF35" s="12"/>
      <c r="BG35" s="12"/>
      <c r="BH35" s="12"/>
      <c r="BI35" s="12"/>
      <c r="BJ35" s="12"/>
      <c r="BK35" s="196" t="s">
        <v>106</v>
      </c>
      <c r="BL35" s="197"/>
      <c r="BM35" s="198"/>
      <c r="BN35" s="55"/>
    </row>
    <row r="36" spans="1:66" s="17" customFormat="1" ht="12.75" customHeight="1">
      <c r="A36" s="12">
        <v>14</v>
      </c>
      <c r="B36" s="269" t="s">
        <v>56</v>
      </c>
      <c r="C36" s="270"/>
      <c r="D36" s="270"/>
      <c r="E36" s="270"/>
      <c r="F36" s="270"/>
      <c r="G36" s="270"/>
      <c r="H36" s="270"/>
      <c r="I36" s="270"/>
      <c r="J36" s="270"/>
      <c r="K36" s="270"/>
      <c r="L36" s="270"/>
      <c r="M36" s="270"/>
      <c r="N36" s="270"/>
      <c r="O36" s="270"/>
      <c r="P36" s="270"/>
      <c r="Q36" s="270"/>
      <c r="R36" s="270"/>
      <c r="S36" s="270"/>
      <c r="T36" s="270"/>
      <c r="U36" s="270"/>
      <c r="V36" s="270"/>
      <c r="W36" s="270"/>
      <c r="X36" s="270"/>
      <c r="Y36" s="271"/>
      <c r="Z36" s="207"/>
      <c r="AA36" s="208"/>
      <c r="AB36" s="208"/>
      <c r="AC36" s="209"/>
      <c r="AD36" s="207">
        <v>6</v>
      </c>
      <c r="AE36" s="208"/>
      <c r="AF36" s="208"/>
      <c r="AG36" s="209"/>
      <c r="AH36" s="207">
        <v>2</v>
      </c>
      <c r="AI36" s="209"/>
      <c r="AJ36" s="207">
        <v>72</v>
      </c>
      <c r="AK36" s="208"/>
      <c r="AL36" s="208"/>
      <c r="AM36" s="209"/>
      <c r="AN36" s="222">
        <v>10</v>
      </c>
      <c r="AO36" s="223"/>
      <c r="AP36" s="222">
        <v>6</v>
      </c>
      <c r="AQ36" s="223"/>
      <c r="AR36" s="222"/>
      <c r="AS36" s="223"/>
      <c r="AT36" s="222">
        <v>4</v>
      </c>
      <c r="AU36" s="223"/>
      <c r="AV36" s="207">
        <f t="shared" si="6"/>
        <v>62</v>
      </c>
      <c r="AW36" s="208"/>
      <c r="AX36" s="208"/>
      <c r="AY36" s="209"/>
      <c r="AZ36" s="207"/>
      <c r="BA36" s="209"/>
      <c r="BB36" s="13"/>
      <c r="BC36" s="12"/>
      <c r="BD36" s="12"/>
      <c r="BE36" s="12"/>
      <c r="BF36" s="12">
        <v>10</v>
      </c>
      <c r="BG36" s="12"/>
      <c r="BH36" s="12"/>
      <c r="BI36" s="12"/>
      <c r="BJ36" s="12"/>
      <c r="BK36" s="196" t="s">
        <v>107</v>
      </c>
      <c r="BL36" s="197"/>
      <c r="BM36" s="198"/>
      <c r="BN36" s="55"/>
    </row>
    <row r="37" spans="1:66" s="17" customFormat="1" ht="12.75" customHeight="1">
      <c r="A37" s="12">
        <v>15</v>
      </c>
      <c r="B37" s="263" t="s">
        <v>199</v>
      </c>
      <c r="C37" s="264"/>
      <c r="D37" s="264"/>
      <c r="E37" s="264"/>
      <c r="F37" s="264"/>
      <c r="G37" s="264"/>
      <c r="H37" s="264"/>
      <c r="I37" s="264"/>
      <c r="J37" s="264"/>
      <c r="K37" s="264"/>
      <c r="L37" s="264"/>
      <c r="M37" s="264"/>
      <c r="N37" s="264"/>
      <c r="O37" s="264"/>
      <c r="P37" s="264"/>
      <c r="Q37" s="264"/>
      <c r="R37" s="264"/>
      <c r="S37" s="264"/>
      <c r="T37" s="264"/>
      <c r="U37" s="264"/>
      <c r="V37" s="264"/>
      <c r="W37" s="264"/>
      <c r="X37" s="264"/>
      <c r="Y37" s="265"/>
      <c r="Z37" s="207" t="s">
        <v>213</v>
      </c>
      <c r="AA37" s="208"/>
      <c r="AB37" s="208"/>
      <c r="AC37" s="209"/>
      <c r="AD37" s="207"/>
      <c r="AE37" s="208"/>
      <c r="AF37" s="208"/>
      <c r="AG37" s="209"/>
      <c r="AH37" s="196">
        <v>7</v>
      </c>
      <c r="AI37" s="198"/>
      <c r="AJ37" s="207">
        <v>252</v>
      </c>
      <c r="AK37" s="208"/>
      <c r="AL37" s="208"/>
      <c r="AM37" s="209"/>
      <c r="AN37" s="222">
        <v>32</v>
      </c>
      <c r="AO37" s="223"/>
      <c r="AP37" s="222">
        <v>18</v>
      </c>
      <c r="AQ37" s="223"/>
      <c r="AR37" s="222"/>
      <c r="AS37" s="223"/>
      <c r="AT37" s="222">
        <v>14</v>
      </c>
      <c r="AU37" s="223"/>
      <c r="AV37" s="207">
        <f t="shared" si="6"/>
        <v>220</v>
      </c>
      <c r="AW37" s="208"/>
      <c r="AX37" s="208"/>
      <c r="AY37" s="209"/>
      <c r="AZ37" s="207"/>
      <c r="BA37" s="209"/>
      <c r="BB37" s="13"/>
      <c r="BC37" s="12"/>
      <c r="BD37" s="12">
        <v>14</v>
      </c>
      <c r="BE37" s="12">
        <v>18</v>
      </c>
      <c r="BF37" s="12"/>
      <c r="BG37" s="12"/>
      <c r="BH37" s="12"/>
      <c r="BI37" s="12"/>
      <c r="BJ37" s="12"/>
      <c r="BK37" s="196" t="s">
        <v>109</v>
      </c>
      <c r="BL37" s="197"/>
      <c r="BM37" s="198"/>
      <c r="BN37" s="55"/>
    </row>
    <row r="38" spans="1:66" s="17" customFormat="1" ht="12.75" customHeight="1">
      <c r="A38" s="12">
        <v>16</v>
      </c>
      <c r="B38" s="269" t="s">
        <v>64</v>
      </c>
      <c r="C38" s="270"/>
      <c r="D38" s="270"/>
      <c r="E38" s="270"/>
      <c r="F38" s="270"/>
      <c r="G38" s="270"/>
      <c r="H38" s="270"/>
      <c r="I38" s="270"/>
      <c r="J38" s="270"/>
      <c r="K38" s="270"/>
      <c r="L38" s="270"/>
      <c r="M38" s="270"/>
      <c r="N38" s="270"/>
      <c r="O38" s="270"/>
      <c r="P38" s="270"/>
      <c r="Q38" s="270"/>
      <c r="R38" s="270"/>
      <c r="S38" s="270"/>
      <c r="T38" s="270"/>
      <c r="U38" s="270"/>
      <c r="V38" s="270"/>
      <c r="W38" s="270"/>
      <c r="X38" s="270"/>
      <c r="Y38" s="271"/>
      <c r="Z38" s="207">
        <v>3</v>
      </c>
      <c r="AA38" s="208"/>
      <c r="AB38" s="208"/>
      <c r="AC38" s="209"/>
      <c r="AD38" s="207">
        <v>3</v>
      </c>
      <c r="AE38" s="208"/>
      <c r="AF38" s="208"/>
      <c r="AG38" s="209"/>
      <c r="AH38" s="207">
        <v>6</v>
      </c>
      <c r="AI38" s="209"/>
      <c r="AJ38" s="207">
        <v>216</v>
      </c>
      <c r="AK38" s="208"/>
      <c r="AL38" s="208"/>
      <c r="AM38" s="209"/>
      <c r="AN38" s="222">
        <v>26</v>
      </c>
      <c r="AO38" s="223"/>
      <c r="AP38" s="222">
        <v>12</v>
      </c>
      <c r="AQ38" s="223"/>
      <c r="AR38" s="222">
        <v>14</v>
      </c>
      <c r="AS38" s="223"/>
      <c r="AT38" s="222"/>
      <c r="AU38" s="223"/>
      <c r="AV38" s="207">
        <f t="shared" si="6"/>
        <v>190</v>
      </c>
      <c r="AW38" s="208"/>
      <c r="AX38" s="208"/>
      <c r="AY38" s="209"/>
      <c r="AZ38" s="207"/>
      <c r="BA38" s="209"/>
      <c r="BB38" s="13"/>
      <c r="BC38" s="12">
        <v>26</v>
      </c>
      <c r="BD38" s="12"/>
      <c r="BE38" s="12"/>
      <c r="BF38" s="12"/>
      <c r="BG38" s="12"/>
      <c r="BH38" s="12"/>
      <c r="BI38" s="12"/>
      <c r="BJ38" s="12"/>
      <c r="BK38" s="196" t="s">
        <v>104</v>
      </c>
      <c r="BL38" s="197"/>
      <c r="BM38" s="198"/>
      <c r="BN38" s="55"/>
    </row>
    <row r="39" spans="1:66" s="29" customFormat="1" ht="12.75" customHeight="1">
      <c r="A39" s="28" t="s">
        <v>14</v>
      </c>
      <c r="B39" s="266" t="s">
        <v>52</v>
      </c>
      <c r="C39" s="267"/>
      <c r="D39" s="267"/>
      <c r="E39" s="267"/>
      <c r="F39" s="267"/>
      <c r="G39" s="267"/>
      <c r="H39" s="267"/>
      <c r="I39" s="267"/>
      <c r="J39" s="267"/>
      <c r="K39" s="267"/>
      <c r="L39" s="267"/>
      <c r="M39" s="267"/>
      <c r="N39" s="267"/>
      <c r="O39" s="267"/>
      <c r="P39" s="267"/>
      <c r="Q39" s="267"/>
      <c r="R39" s="267"/>
      <c r="S39" s="267"/>
      <c r="T39" s="267"/>
      <c r="U39" s="267"/>
      <c r="V39" s="267"/>
      <c r="W39" s="267"/>
      <c r="X39" s="267"/>
      <c r="Y39" s="268"/>
      <c r="Z39" s="277" t="s">
        <v>14</v>
      </c>
      <c r="AA39" s="277"/>
      <c r="AB39" s="277"/>
      <c r="AC39" s="277"/>
      <c r="AD39" s="277" t="s">
        <v>14</v>
      </c>
      <c r="AE39" s="277"/>
      <c r="AF39" s="277"/>
      <c r="AG39" s="277"/>
      <c r="AH39" s="279">
        <f>SUM(AH40:AI44)</f>
        <v>18</v>
      </c>
      <c r="AI39" s="281"/>
      <c r="AJ39" s="279">
        <f>SUM(AJ40:AM44)</f>
        <v>648</v>
      </c>
      <c r="AK39" s="280"/>
      <c r="AL39" s="280"/>
      <c r="AM39" s="281"/>
      <c r="AN39" s="279">
        <f>SUM(AN40:AO44)</f>
        <v>82</v>
      </c>
      <c r="AO39" s="281"/>
      <c r="AP39" s="279">
        <f>SUM(AP40:AQ44)</f>
        <v>44</v>
      </c>
      <c r="AQ39" s="281"/>
      <c r="AR39" s="279">
        <f>SUM(AR40:AS44)</f>
        <v>14</v>
      </c>
      <c r="AS39" s="281"/>
      <c r="AT39" s="279">
        <f>SUM(AT40:AU44)</f>
        <v>24</v>
      </c>
      <c r="AU39" s="281"/>
      <c r="AV39" s="279">
        <f>SUM(AV40:AY44)</f>
        <v>566</v>
      </c>
      <c r="AW39" s="280"/>
      <c r="AX39" s="280"/>
      <c r="AY39" s="281"/>
      <c r="AZ39" s="369">
        <f>SUM(AZ46:BA49)</f>
        <v>0</v>
      </c>
      <c r="BA39" s="369"/>
      <c r="BB39" s="56">
        <f aca="true" t="shared" si="7" ref="BB39:BI39">SUM(BB40:BB44)</f>
        <v>0</v>
      </c>
      <c r="BC39" s="56">
        <f t="shared" si="7"/>
        <v>0</v>
      </c>
      <c r="BD39" s="56">
        <f t="shared" si="7"/>
        <v>18</v>
      </c>
      <c r="BE39" s="56">
        <f t="shared" si="7"/>
        <v>46</v>
      </c>
      <c r="BF39" s="56">
        <f t="shared" si="7"/>
        <v>18</v>
      </c>
      <c r="BG39" s="56">
        <f t="shared" si="7"/>
        <v>0</v>
      </c>
      <c r="BH39" s="56">
        <f t="shared" si="7"/>
        <v>0</v>
      </c>
      <c r="BI39" s="56">
        <f t="shared" si="7"/>
        <v>0</v>
      </c>
      <c r="BJ39" s="56">
        <f>SUM(BJ46:BJ49)</f>
        <v>0</v>
      </c>
      <c r="BK39" s="191"/>
      <c r="BL39" s="191"/>
      <c r="BM39" s="191"/>
      <c r="BN39" s="55"/>
    </row>
    <row r="40" spans="1:66" s="17" customFormat="1" ht="12.75" customHeight="1">
      <c r="A40" s="12">
        <v>17</v>
      </c>
      <c r="B40" s="257" t="s">
        <v>214</v>
      </c>
      <c r="C40" s="258"/>
      <c r="D40" s="258"/>
      <c r="E40" s="258"/>
      <c r="F40" s="258"/>
      <c r="G40" s="258"/>
      <c r="H40" s="258"/>
      <c r="I40" s="258"/>
      <c r="J40" s="258"/>
      <c r="K40" s="258"/>
      <c r="L40" s="258"/>
      <c r="M40" s="258"/>
      <c r="N40" s="258"/>
      <c r="O40" s="258"/>
      <c r="P40" s="258"/>
      <c r="Q40" s="258"/>
      <c r="R40" s="258"/>
      <c r="S40" s="258"/>
      <c r="T40" s="258"/>
      <c r="U40" s="258"/>
      <c r="V40" s="258"/>
      <c r="W40" s="258"/>
      <c r="X40" s="258"/>
      <c r="Y40" s="259"/>
      <c r="Z40" s="207"/>
      <c r="AA40" s="208"/>
      <c r="AB40" s="208"/>
      <c r="AC40" s="209"/>
      <c r="AD40" s="207">
        <v>4</v>
      </c>
      <c r="AE40" s="208"/>
      <c r="AF40" s="208"/>
      <c r="AG40" s="209"/>
      <c r="AH40" s="207">
        <v>4</v>
      </c>
      <c r="AI40" s="209"/>
      <c r="AJ40" s="207">
        <v>144</v>
      </c>
      <c r="AK40" s="208"/>
      <c r="AL40" s="208"/>
      <c r="AM40" s="209"/>
      <c r="AN40" s="222">
        <v>18</v>
      </c>
      <c r="AO40" s="223"/>
      <c r="AP40" s="222">
        <v>8</v>
      </c>
      <c r="AQ40" s="223"/>
      <c r="AR40" s="222"/>
      <c r="AS40" s="223"/>
      <c r="AT40" s="222">
        <v>10</v>
      </c>
      <c r="AU40" s="223"/>
      <c r="AV40" s="207">
        <f>AJ40-AN40</f>
        <v>126</v>
      </c>
      <c r="AW40" s="208"/>
      <c r="AX40" s="208"/>
      <c r="AY40" s="209"/>
      <c r="AZ40" s="207"/>
      <c r="BA40" s="209"/>
      <c r="BB40" s="13"/>
      <c r="BC40" s="12"/>
      <c r="BD40" s="12">
        <v>18</v>
      </c>
      <c r="BE40" s="12"/>
      <c r="BF40" s="12"/>
      <c r="BG40" s="12"/>
      <c r="BH40" s="12"/>
      <c r="BI40" s="12"/>
      <c r="BJ40" s="12"/>
      <c r="BK40" s="196" t="s">
        <v>216</v>
      </c>
      <c r="BL40" s="197"/>
      <c r="BM40" s="198"/>
      <c r="BN40" s="55"/>
    </row>
    <row r="41" spans="1:66" s="17" customFormat="1" ht="12.75" customHeight="1">
      <c r="A41" s="12">
        <v>18</v>
      </c>
      <c r="B41" s="257" t="s">
        <v>215</v>
      </c>
      <c r="C41" s="258"/>
      <c r="D41" s="258"/>
      <c r="E41" s="258"/>
      <c r="F41" s="258"/>
      <c r="G41" s="258"/>
      <c r="H41" s="258"/>
      <c r="I41" s="258"/>
      <c r="J41" s="258"/>
      <c r="K41" s="258"/>
      <c r="L41" s="258"/>
      <c r="M41" s="258"/>
      <c r="N41" s="258"/>
      <c r="O41" s="258"/>
      <c r="P41" s="258"/>
      <c r="Q41" s="258"/>
      <c r="R41" s="258"/>
      <c r="S41" s="258"/>
      <c r="T41" s="258"/>
      <c r="U41" s="258"/>
      <c r="V41" s="258"/>
      <c r="W41" s="258"/>
      <c r="X41" s="258"/>
      <c r="Y41" s="259"/>
      <c r="Z41" s="196"/>
      <c r="AA41" s="197"/>
      <c r="AB41" s="197"/>
      <c r="AC41" s="198"/>
      <c r="AD41" s="196">
        <v>5</v>
      </c>
      <c r="AE41" s="197"/>
      <c r="AF41" s="197"/>
      <c r="AG41" s="198"/>
      <c r="AH41" s="207">
        <v>3</v>
      </c>
      <c r="AI41" s="209"/>
      <c r="AJ41" s="207">
        <v>108</v>
      </c>
      <c r="AK41" s="208"/>
      <c r="AL41" s="208"/>
      <c r="AM41" s="209"/>
      <c r="AN41" s="247">
        <v>14</v>
      </c>
      <c r="AO41" s="248"/>
      <c r="AP41" s="247">
        <v>8</v>
      </c>
      <c r="AQ41" s="248"/>
      <c r="AR41" s="247">
        <v>6</v>
      </c>
      <c r="AS41" s="248"/>
      <c r="AT41" s="247"/>
      <c r="AU41" s="248"/>
      <c r="AV41" s="196">
        <f>AJ41-AN41</f>
        <v>94</v>
      </c>
      <c r="AW41" s="197"/>
      <c r="AX41" s="197"/>
      <c r="AY41" s="198"/>
      <c r="AZ41" s="196"/>
      <c r="BA41" s="198"/>
      <c r="BB41" s="51"/>
      <c r="BC41" s="34"/>
      <c r="BD41" s="34"/>
      <c r="BE41" s="34">
        <v>14</v>
      </c>
      <c r="BF41" s="34"/>
      <c r="BG41" s="34"/>
      <c r="BH41" s="34"/>
      <c r="BI41" s="34"/>
      <c r="BJ41" s="34"/>
      <c r="BK41" s="196" t="s">
        <v>109</v>
      </c>
      <c r="BL41" s="197"/>
      <c r="BM41" s="198"/>
      <c r="BN41" s="55"/>
    </row>
    <row r="42" spans="1:66" s="17" customFormat="1" ht="12.75" customHeight="1">
      <c r="A42" s="12">
        <v>19</v>
      </c>
      <c r="B42" s="257" t="s">
        <v>219</v>
      </c>
      <c r="C42" s="258"/>
      <c r="D42" s="258"/>
      <c r="E42" s="258"/>
      <c r="F42" s="258"/>
      <c r="G42" s="258"/>
      <c r="H42" s="258"/>
      <c r="I42" s="258"/>
      <c r="J42" s="258"/>
      <c r="K42" s="258"/>
      <c r="L42" s="258"/>
      <c r="M42" s="258"/>
      <c r="N42" s="258"/>
      <c r="O42" s="258"/>
      <c r="P42" s="258"/>
      <c r="Q42" s="258"/>
      <c r="R42" s="258"/>
      <c r="S42" s="258"/>
      <c r="T42" s="258"/>
      <c r="U42" s="258"/>
      <c r="V42" s="258"/>
      <c r="W42" s="258"/>
      <c r="X42" s="258"/>
      <c r="Y42" s="259"/>
      <c r="Z42" s="196">
        <v>5</v>
      </c>
      <c r="AA42" s="197"/>
      <c r="AB42" s="197"/>
      <c r="AC42" s="198"/>
      <c r="AD42" s="196"/>
      <c r="AE42" s="197"/>
      <c r="AF42" s="197"/>
      <c r="AG42" s="198"/>
      <c r="AH42" s="207">
        <v>3</v>
      </c>
      <c r="AI42" s="209"/>
      <c r="AJ42" s="207">
        <v>108</v>
      </c>
      <c r="AK42" s="208"/>
      <c r="AL42" s="208"/>
      <c r="AM42" s="209"/>
      <c r="AN42" s="247">
        <v>14</v>
      </c>
      <c r="AO42" s="248"/>
      <c r="AP42" s="247">
        <v>8</v>
      </c>
      <c r="AQ42" s="248"/>
      <c r="AR42" s="247"/>
      <c r="AS42" s="248"/>
      <c r="AT42" s="247">
        <v>6</v>
      </c>
      <c r="AU42" s="248"/>
      <c r="AV42" s="196">
        <f>AJ42-AN42</f>
        <v>94</v>
      </c>
      <c r="AW42" s="197"/>
      <c r="AX42" s="197"/>
      <c r="AY42" s="198"/>
      <c r="AZ42" s="196"/>
      <c r="BA42" s="198"/>
      <c r="BB42" s="51"/>
      <c r="BC42" s="34"/>
      <c r="BD42" s="34"/>
      <c r="BE42" s="34">
        <v>14</v>
      </c>
      <c r="BF42" s="34"/>
      <c r="BG42" s="34"/>
      <c r="BH42" s="34"/>
      <c r="BI42" s="34"/>
      <c r="BJ42" s="34"/>
      <c r="BK42" s="196" t="s">
        <v>217</v>
      </c>
      <c r="BL42" s="197"/>
      <c r="BM42" s="198"/>
      <c r="BN42" s="55"/>
    </row>
    <row r="43" spans="1:66" s="17" customFormat="1" ht="12.75" customHeight="1">
      <c r="A43" s="12">
        <v>20</v>
      </c>
      <c r="B43" s="257" t="s">
        <v>220</v>
      </c>
      <c r="C43" s="258"/>
      <c r="D43" s="258"/>
      <c r="E43" s="258"/>
      <c r="F43" s="258"/>
      <c r="G43" s="258"/>
      <c r="H43" s="258"/>
      <c r="I43" s="258"/>
      <c r="J43" s="258"/>
      <c r="K43" s="258"/>
      <c r="L43" s="258"/>
      <c r="M43" s="258"/>
      <c r="N43" s="258"/>
      <c r="O43" s="258"/>
      <c r="P43" s="258"/>
      <c r="Q43" s="258"/>
      <c r="R43" s="258"/>
      <c r="S43" s="258"/>
      <c r="T43" s="258"/>
      <c r="U43" s="258"/>
      <c r="V43" s="258"/>
      <c r="W43" s="258"/>
      <c r="X43" s="258"/>
      <c r="Y43" s="259"/>
      <c r="Z43" s="196"/>
      <c r="AA43" s="197"/>
      <c r="AB43" s="197"/>
      <c r="AC43" s="198"/>
      <c r="AD43" s="196">
        <v>5</v>
      </c>
      <c r="AE43" s="197"/>
      <c r="AF43" s="197"/>
      <c r="AG43" s="198"/>
      <c r="AH43" s="207">
        <v>4</v>
      </c>
      <c r="AI43" s="209"/>
      <c r="AJ43" s="207">
        <v>144</v>
      </c>
      <c r="AK43" s="208"/>
      <c r="AL43" s="208"/>
      <c r="AM43" s="209"/>
      <c r="AN43" s="247">
        <v>18</v>
      </c>
      <c r="AO43" s="248"/>
      <c r="AP43" s="247">
        <v>10</v>
      </c>
      <c r="AQ43" s="248"/>
      <c r="AR43" s="247">
        <v>8</v>
      </c>
      <c r="AS43" s="248"/>
      <c r="AT43" s="247"/>
      <c r="AU43" s="248"/>
      <c r="AV43" s="196">
        <f>AJ43-AN43</f>
        <v>126</v>
      </c>
      <c r="AW43" s="197"/>
      <c r="AX43" s="197"/>
      <c r="AY43" s="198"/>
      <c r="AZ43" s="196"/>
      <c r="BA43" s="198"/>
      <c r="BB43" s="51"/>
      <c r="BC43" s="34"/>
      <c r="BD43" s="34"/>
      <c r="BE43" s="34">
        <v>18</v>
      </c>
      <c r="BF43" s="34"/>
      <c r="BG43" s="34"/>
      <c r="BH43" s="34"/>
      <c r="BI43" s="34"/>
      <c r="BJ43" s="34"/>
      <c r="BK43" s="196" t="s">
        <v>218</v>
      </c>
      <c r="BL43" s="197"/>
      <c r="BM43" s="198"/>
      <c r="BN43" s="55"/>
    </row>
    <row r="44" spans="1:66" s="17" customFormat="1" ht="12.75" customHeight="1">
      <c r="A44" s="12">
        <v>21</v>
      </c>
      <c r="B44" s="257" t="s">
        <v>258</v>
      </c>
      <c r="C44" s="258"/>
      <c r="D44" s="258"/>
      <c r="E44" s="258"/>
      <c r="F44" s="258"/>
      <c r="G44" s="258"/>
      <c r="H44" s="258"/>
      <c r="I44" s="258"/>
      <c r="J44" s="258"/>
      <c r="K44" s="258"/>
      <c r="L44" s="258"/>
      <c r="M44" s="258"/>
      <c r="N44" s="258"/>
      <c r="O44" s="258"/>
      <c r="P44" s="258"/>
      <c r="Q44" s="258"/>
      <c r="R44" s="258"/>
      <c r="S44" s="258"/>
      <c r="T44" s="258"/>
      <c r="U44" s="258"/>
      <c r="V44" s="258"/>
      <c r="W44" s="258"/>
      <c r="X44" s="258"/>
      <c r="Y44" s="259"/>
      <c r="Z44" s="196">
        <v>6</v>
      </c>
      <c r="AA44" s="197"/>
      <c r="AB44" s="197"/>
      <c r="AC44" s="198"/>
      <c r="AD44" s="196"/>
      <c r="AE44" s="197"/>
      <c r="AF44" s="197"/>
      <c r="AG44" s="198"/>
      <c r="AH44" s="207">
        <v>4</v>
      </c>
      <c r="AI44" s="209"/>
      <c r="AJ44" s="207">
        <v>144</v>
      </c>
      <c r="AK44" s="208"/>
      <c r="AL44" s="208"/>
      <c r="AM44" s="209"/>
      <c r="AN44" s="247">
        <v>18</v>
      </c>
      <c r="AO44" s="248"/>
      <c r="AP44" s="247">
        <v>10</v>
      </c>
      <c r="AQ44" s="248"/>
      <c r="AR44" s="247"/>
      <c r="AS44" s="248"/>
      <c r="AT44" s="247">
        <v>8</v>
      </c>
      <c r="AU44" s="248"/>
      <c r="AV44" s="196">
        <f>AJ44-AN44</f>
        <v>126</v>
      </c>
      <c r="AW44" s="197"/>
      <c r="AX44" s="197"/>
      <c r="AY44" s="198"/>
      <c r="AZ44" s="196"/>
      <c r="BA44" s="198"/>
      <c r="BB44" s="51"/>
      <c r="BC44" s="34"/>
      <c r="BD44" s="34"/>
      <c r="BE44" s="34"/>
      <c r="BF44" s="34">
        <v>18</v>
      </c>
      <c r="BG44" s="34"/>
      <c r="BH44" s="34"/>
      <c r="BI44" s="34"/>
      <c r="BJ44" s="34"/>
      <c r="BK44" s="196" t="s">
        <v>109</v>
      </c>
      <c r="BL44" s="197"/>
      <c r="BM44" s="198"/>
      <c r="BN44" s="55"/>
    </row>
    <row r="45" spans="1:66" s="29" customFormat="1" ht="12.75" customHeight="1">
      <c r="A45" s="28"/>
      <c r="B45" s="266" t="s">
        <v>61</v>
      </c>
      <c r="C45" s="267"/>
      <c r="D45" s="267"/>
      <c r="E45" s="267"/>
      <c r="F45" s="267"/>
      <c r="G45" s="267"/>
      <c r="H45" s="267"/>
      <c r="I45" s="267"/>
      <c r="J45" s="267"/>
      <c r="K45" s="267"/>
      <c r="L45" s="267"/>
      <c r="M45" s="267"/>
      <c r="N45" s="267"/>
      <c r="O45" s="267"/>
      <c r="P45" s="267"/>
      <c r="Q45" s="267"/>
      <c r="R45" s="267"/>
      <c r="S45" s="267"/>
      <c r="T45" s="267"/>
      <c r="U45" s="267"/>
      <c r="V45" s="267"/>
      <c r="W45" s="267"/>
      <c r="X45" s="267"/>
      <c r="Y45" s="268"/>
      <c r="Z45" s="277"/>
      <c r="AA45" s="277"/>
      <c r="AB45" s="277"/>
      <c r="AC45" s="277"/>
      <c r="AD45" s="277"/>
      <c r="AE45" s="277"/>
      <c r="AF45" s="277"/>
      <c r="AG45" s="277"/>
      <c r="AH45" s="279">
        <f>SUM(AH46:AI49)</f>
        <v>6</v>
      </c>
      <c r="AI45" s="281"/>
      <c r="AJ45" s="279">
        <f>SUM(AJ46:AM49)</f>
        <v>216</v>
      </c>
      <c r="AK45" s="280"/>
      <c r="AL45" s="280"/>
      <c r="AM45" s="281"/>
      <c r="AN45" s="279">
        <f>SUM(AN46:AO49)</f>
        <v>28</v>
      </c>
      <c r="AO45" s="281"/>
      <c r="AP45" s="279">
        <f>SUM(AP46:AQ49)</f>
        <v>18</v>
      </c>
      <c r="AQ45" s="281"/>
      <c r="AR45" s="279">
        <f>SUM(AR46:AS49)</f>
        <v>6</v>
      </c>
      <c r="AS45" s="281"/>
      <c r="AT45" s="279">
        <f>SUM(AT46:AU49)</f>
        <v>4</v>
      </c>
      <c r="AU45" s="281"/>
      <c r="AV45" s="279">
        <f>SUM(AV46:AY49)</f>
        <v>244</v>
      </c>
      <c r="AW45" s="280"/>
      <c r="AX45" s="280"/>
      <c r="AY45" s="281"/>
      <c r="AZ45" s="277" t="s">
        <v>14</v>
      </c>
      <c r="BA45" s="277"/>
      <c r="BB45" s="52" t="s">
        <v>15</v>
      </c>
      <c r="BC45" s="28">
        <f aca="true" t="shared" si="8" ref="BC45:BI45">SUM(BC46:BC49)</f>
        <v>0</v>
      </c>
      <c r="BD45" s="28">
        <f t="shared" si="8"/>
        <v>0</v>
      </c>
      <c r="BE45" s="28">
        <f t="shared" si="8"/>
        <v>0</v>
      </c>
      <c r="BF45" s="28">
        <f t="shared" si="8"/>
        <v>0</v>
      </c>
      <c r="BG45" s="28">
        <f t="shared" si="8"/>
        <v>14</v>
      </c>
      <c r="BH45" s="28">
        <f t="shared" si="8"/>
        <v>0</v>
      </c>
      <c r="BI45" s="28">
        <f t="shared" si="8"/>
        <v>14</v>
      </c>
      <c r="BJ45" s="28"/>
      <c r="BK45" s="191"/>
      <c r="BL45" s="191"/>
      <c r="BM45" s="191"/>
      <c r="BN45" s="55"/>
    </row>
    <row r="46" spans="1:66" s="17" customFormat="1" ht="12.75" customHeight="1">
      <c r="A46" s="12" t="s">
        <v>201</v>
      </c>
      <c r="B46" s="263" t="s">
        <v>223</v>
      </c>
      <c r="C46" s="305"/>
      <c r="D46" s="305"/>
      <c r="E46" s="305"/>
      <c r="F46" s="305"/>
      <c r="G46" s="305"/>
      <c r="H46" s="305"/>
      <c r="I46" s="305"/>
      <c r="J46" s="305"/>
      <c r="K46" s="305"/>
      <c r="L46" s="305"/>
      <c r="M46" s="305"/>
      <c r="N46" s="305"/>
      <c r="O46" s="305"/>
      <c r="P46" s="305"/>
      <c r="Q46" s="305"/>
      <c r="R46" s="305"/>
      <c r="S46" s="305"/>
      <c r="T46" s="305"/>
      <c r="U46" s="305"/>
      <c r="V46" s="305"/>
      <c r="W46" s="305"/>
      <c r="X46" s="305"/>
      <c r="Y46" s="306"/>
      <c r="Z46" s="245">
        <v>7</v>
      </c>
      <c r="AA46" s="245"/>
      <c r="AB46" s="245"/>
      <c r="AC46" s="245"/>
      <c r="AD46" s="245"/>
      <c r="AE46" s="245"/>
      <c r="AF46" s="245"/>
      <c r="AG46" s="245"/>
      <c r="AH46" s="207">
        <v>3</v>
      </c>
      <c r="AI46" s="209"/>
      <c r="AJ46" s="207">
        <v>108</v>
      </c>
      <c r="AK46" s="208"/>
      <c r="AL46" s="208"/>
      <c r="AM46" s="209"/>
      <c r="AN46" s="222">
        <v>14</v>
      </c>
      <c r="AO46" s="223"/>
      <c r="AP46" s="222">
        <v>8</v>
      </c>
      <c r="AQ46" s="223"/>
      <c r="AR46" s="222">
        <v>6</v>
      </c>
      <c r="AS46" s="223"/>
      <c r="AT46" s="222"/>
      <c r="AU46" s="223"/>
      <c r="AV46" s="207">
        <f>AJ46+AN46</f>
        <v>122</v>
      </c>
      <c r="AW46" s="208"/>
      <c r="AX46" s="208"/>
      <c r="AY46" s="209"/>
      <c r="AZ46" s="245"/>
      <c r="BA46" s="245"/>
      <c r="BB46" s="13"/>
      <c r="BC46" s="12"/>
      <c r="BD46" s="12"/>
      <c r="BE46" s="12"/>
      <c r="BF46" s="12"/>
      <c r="BG46" s="12">
        <v>14</v>
      </c>
      <c r="BH46" s="12"/>
      <c r="BI46" s="12"/>
      <c r="BJ46" s="12"/>
      <c r="BK46" s="196" t="s">
        <v>216</v>
      </c>
      <c r="BL46" s="197"/>
      <c r="BM46" s="198"/>
      <c r="BN46" s="55"/>
    </row>
    <row r="47" spans="1:66" s="17" customFormat="1" ht="12.75" customHeight="1">
      <c r="A47" s="12" t="s">
        <v>202</v>
      </c>
      <c r="B47" s="263" t="s">
        <v>225</v>
      </c>
      <c r="C47" s="264"/>
      <c r="D47" s="264"/>
      <c r="E47" s="264"/>
      <c r="F47" s="264"/>
      <c r="G47" s="264"/>
      <c r="H47" s="264"/>
      <c r="I47" s="264"/>
      <c r="J47" s="264"/>
      <c r="K47" s="264"/>
      <c r="L47" s="264"/>
      <c r="M47" s="264"/>
      <c r="N47" s="264"/>
      <c r="O47" s="264"/>
      <c r="P47" s="264"/>
      <c r="Q47" s="264"/>
      <c r="R47" s="264"/>
      <c r="S47" s="264"/>
      <c r="T47" s="264"/>
      <c r="U47" s="264"/>
      <c r="V47" s="264"/>
      <c r="W47" s="264"/>
      <c r="X47" s="264"/>
      <c r="Y47" s="265"/>
      <c r="Z47" s="245"/>
      <c r="AA47" s="245"/>
      <c r="AB47" s="245"/>
      <c r="AC47" s="245"/>
      <c r="AD47" s="245"/>
      <c r="AE47" s="245"/>
      <c r="AF47" s="245"/>
      <c r="AG47" s="245"/>
      <c r="AH47" s="207"/>
      <c r="AI47" s="209"/>
      <c r="AJ47" s="207"/>
      <c r="AK47" s="208"/>
      <c r="AL47" s="208"/>
      <c r="AM47" s="209"/>
      <c r="AN47" s="222"/>
      <c r="AO47" s="223"/>
      <c r="AP47" s="222"/>
      <c r="AQ47" s="223"/>
      <c r="AR47" s="222"/>
      <c r="AS47" s="223"/>
      <c r="AT47" s="222"/>
      <c r="AU47" s="223"/>
      <c r="AV47" s="207">
        <f>AJ47+AN47</f>
        <v>0</v>
      </c>
      <c r="AW47" s="208"/>
      <c r="AX47" s="208"/>
      <c r="AY47" s="209"/>
      <c r="AZ47" s="245"/>
      <c r="BA47" s="245"/>
      <c r="BB47" s="13"/>
      <c r="BC47" s="12"/>
      <c r="BD47" s="12"/>
      <c r="BE47" s="12"/>
      <c r="BF47" s="12"/>
      <c r="BG47" s="12"/>
      <c r="BH47" s="12"/>
      <c r="BI47" s="12"/>
      <c r="BJ47" s="12"/>
      <c r="BK47" s="247" t="s">
        <v>224</v>
      </c>
      <c r="BL47" s="378"/>
      <c r="BM47" s="248"/>
      <c r="BN47" s="55"/>
    </row>
    <row r="48" spans="1:66" s="17" customFormat="1" ht="12.75" customHeight="1">
      <c r="A48" s="12" t="s">
        <v>221</v>
      </c>
      <c r="B48" s="263" t="s">
        <v>303</v>
      </c>
      <c r="C48" s="264"/>
      <c r="D48" s="264"/>
      <c r="E48" s="264"/>
      <c r="F48" s="264"/>
      <c r="G48" s="264"/>
      <c r="H48" s="264"/>
      <c r="I48" s="264"/>
      <c r="J48" s="264"/>
      <c r="K48" s="264"/>
      <c r="L48" s="264"/>
      <c r="M48" s="264"/>
      <c r="N48" s="264"/>
      <c r="O48" s="264"/>
      <c r="P48" s="264"/>
      <c r="Q48" s="264"/>
      <c r="R48" s="264"/>
      <c r="S48" s="264"/>
      <c r="T48" s="264"/>
      <c r="U48" s="264"/>
      <c r="V48" s="264"/>
      <c r="W48" s="264"/>
      <c r="X48" s="264"/>
      <c r="Y48" s="265"/>
      <c r="Z48" s="207">
        <v>9</v>
      </c>
      <c r="AA48" s="208"/>
      <c r="AB48" s="208"/>
      <c r="AC48" s="209"/>
      <c r="AD48" s="245"/>
      <c r="AE48" s="245"/>
      <c r="AF48" s="245"/>
      <c r="AG48" s="245"/>
      <c r="AH48" s="207">
        <v>3</v>
      </c>
      <c r="AI48" s="209"/>
      <c r="AJ48" s="207">
        <v>108</v>
      </c>
      <c r="AK48" s="208"/>
      <c r="AL48" s="208"/>
      <c r="AM48" s="209"/>
      <c r="AN48" s="222">
        <v>14</v>
      </c>
      <c r="AO48" s="223"/>
      <c r="AP48" s="222">
        <v>10</v>
      </c>
      <c r="AQ48" s="223"/>
      <c r="AR48" s="222"/>
      <c r="AS48" s="223"/>
      <c r="AT48" s="222">
        <v>4</v>
      </c>
      <c r="AU48" s="223"/>
      <c r="AV48" s="207">
        <f>AJ48+AN48</f>
        <v>122</v>
      </c>
      <c r="AW48" s="208"/>
      <c r="AX48" s="208"/>
      <c r="AY48" s="209"/>
      <c r="AZ48" s="245"/>
      <c r="BA48" s="245"/>
      <c r="BB48" s="13"/>
      <c r="BC48" s="12"/>
      <c r="BD48" s="12"/>
      <c r="BE48" s="12"/>
      <c r="BF48" s="12"/>
      <c r="BG48" s="12"/>
      <c r="BH48" s="12"/>
      <c r="BI48" s="12">
        <v>14</v>
      </c>
      <c r="BJ48" s="12"/>
      <c r="BK48" s="196" t="s">
        <v>216</v>
      </c>
      <c r="BL48" s="197"/>
      <c r="BM48" s="198"/>
      <c r="BN48" s="55"/>
    </row>
    <row r="49" spans="1:66" s="17" customFormat="1" ht="12.75" customHeight="1">
      <c r="A49" s="12" t="s">
        <v>222</v>
      </c>
      <c r="B49" s="263" t="s">
        <v>298</v>
      </c>
      <c r="C49" s="264"/>
      <c r="D49" s="264"/>
      <c r="E49" s="264"/>
      <c r="F49" s="264"/>
      <c r="G49" s="264"/>
      <c r="H49" s="264"/>
      <c r="I49" s="264"/>
      <c r="J49" s="264"/>
      <c r="K49" s="264"/>
      <c r="L49" s="264"/>
      <c r="M49" s="264"/>
      <c r="N49" s="264"/>
      <c r="O49" s="264"/>
      <c r="P49" s="264"/>
      <c r="Q49" s="264"/>
      <c r="R49" s="264"/>
      <c r="S49" s="264"/>
      <c r="T49" s="264"/>
      <c r="U49" s="264"/>
      <c r="V49" s="264"/>
      <c r="W49" s="264"/>
      <c r="X49" s="264"/>
      <c r="Y49" s="265"/>
      <c r="Z49" s="207"/>
      <c r="AA49" s="208"/>
      <c r="AB49" s="208"/>
      <c r="AC49" s="209"/>
      <c r="AD49" s="207"/>
      <c r="AE49" s="208"/>
      <c r="AF49" s="208"/>
      <c r="AG49" s="209"/>
      <c r="AH49" s="207"/>
      <c r="AI49" s="209"/>
      <c r="AJ49" s="207"/>
      <c r="AK49" s="208"/>
      <c r="AL49" s="208"/>
      <c r="AM49" s="209"/>
      <c r="AN49" s="222"/>
      <c r="AO49" s="223"/>
      <c r="AP49" s="222"/>
      <c r="AQ49" s="223"/>
      <c r="AR49" s="222"/>
      <c r="AS49" s="223"/>
      <c r="AT49" s="222"/>
      <c r="AU49" s="223"/>
      <c r="AV49" s="207">
        <f>AJ49+AN49</f>
        <v>0</v>
      </c>
      <c r="AW49" s="208"/>
      <c r="AX49" s="208"/>
      <c r="AY49" s="209"/>
      <c r="AZ49" s="207"/>
      <c r="BA49" s="209"/>
      <c r="BB49" s="26"/>
      <c r="BC49" s="12"/>
      <c r="BD49" s="12"/>
      <c r="BE49" s="12"/>
      <c r="BF49" s="12"/>
      <c r="BG49" s="12"/>
      <c r="BH49" s="12"/>
      <c r="BI49" s="12"/>
      <c r="BJ49" s="12"/>
      <c r="BK49" s="196" t="s">
        <v>216</v>
      </c>
      <c r="BL49" s="197"/>
      <c r="BM49" s="198"/>
      <c r="BN49" s="55"/>
    </row>
    <row r="50" spans="1:66" s="17" customFormat="1" ht="12.75" customHeight="1">
      <c r="A50" s="20" t="s">
        <v>129</v>
      </c>
      <c r="B50" s="365" t="s">
        <v>116</v>
      </c>
      <c r="C50" s="366"/>
      <c r="D50" s="366"/>
      <c r="E50" s="366"/>
      <c r="F50" s="366"/>
      <c r="G50" s="366"/>
      <c r="H50" s="366"/>
      <c r="I50" s="366"/>
      <c r="J50" s="366"/>
      <c r="K50" s="366"/>
      <c r="L50" s="366"/>
      <c r="M50" s="366"/>
      <c r="N50" s="366"/>
      <c r="O50" s="366"/>
      <c r="P50" s="366"/>
      <c r="Q50" s="366"/>
      <c r="R50" s="366"/>
      <c r="S50" s="366"/>
      <c r="T50" s="366"/>
      <c r="U50" s="366"/>
      <c r="V50" s="366"/>
      <c r="W50" s="366"/>
      <c r="X50" s="366"/>
      <c r="Y50" s="367"/>
      <c r="Z50" s="273"/>
      <c r="AA50" s="273"/>
      <c r="AB50" s="273"/>
      <c r="AC50" s="273"/>
      <c r="AD50" s="273"/>
      <c r="AE50" s="273"/>
      <c r="AF50" s="273"/>
      <c r="AG50" s="273"/>
      <c r="AH50" s="282">
        <f>AH51+AH63+AH71</f>
        <v>109</v>
      </c>
      <c r="AI50" s="283"/>
      <c r="AJ50" s="282">
        <f>AJ51+AJ63+AJ71</f>
        <v>3924</v>
      </c>
      <c r="AK50" s="310"/>
      <c r="AL50" s="310"/>
      <c r="AM50" s="283"/>
      <c r="AN50" s="282">
        <f>AN51+AN63+AN71</f>
        <v>466</v>
      </c>
      <c r="AO50" s="283"/>
      <c r="AP50" s="282">
        <f>AP51+AP63+AP71</f>
        <v>244</v>
      </c>
      <c r="AQ50" s="283"/>
      <c r="AR50" s="282">
        <f>AR51+AR63+AR71</f>
        <v>112</v>
      </c>
      <c r="AS50" s="283"/>
      <c r="AT50" s="282">
        <f>AT51+AT63+AT71</f>
        <v>110</v>
      </c>
      <c r="AU50" s="283"/>
      <c r="AV50" s="282">
        <f>AV51+AV63+AV71</f>
        <v>3396</v>
      </c>
      <c r="AW50" s="310"/>
      <c r="AX50" s="310"/>
      <c r="AY50" s="283"/>
      <c r="AZ50" s="273">
        <f>AZ51+AZ63+AZ71</f>
        <v>4</v>
      </c>
      <c r="BA50" s="273"/>
      <c r="BB50" s="53">
        <f aca="true" t="shared" si="9" ref="BB50:BJ50">BB51+BB63+BB71</f>
        <v>14</v>
      </c>
      <c r="BC50" s="53">
        <f t="shared" si="9"/>
        <v>22</v>
      </c>
      <c r="BD50" s="53">
        <f t="shared" si="9"/>
        <v>0</v>
      </c>
      <c r="BE50" s="53">
        <f t="shared" si="9"/>
        <v>36</v>
      </c>
      <c r="BF50" s="53">
        <f t="shared" si="9"/>
        <v>84</v>
      </c>
      <c r="BG50" s="53">
        <f t="shared" si="9"/>
        <v>94</v>
      </c>
      <c r="BH50" s="53">
        <f t="shared" si="9"/>
        <v>116</v>
      </c>
      <c r="BI50" s="53">
        <f t="shared" si="9"/>
        <v>108</v>
      </c>
      <c r="BJ50" s="53">
        <f t="shared" si="9"/>
        <v>0</v>
      </c>
      <c r="BK50" s="191"/>
      <c r="BL50" s="191"/>
      <c r="BM50" s="191"/>
      <c r="BN50" s="55"/>
    </row>
    <row r="51" spans="1:66" s="32" customFormat="1" ht="12.75" customHeight="1">
      <c r="A51" s="31" t="s">
        <v>14</v>
      </c>
      <c r="B51" s="274" t="s">
        <v>50</v>
      </c>
      <c r="C51" s="275"/>
      <c r="D51" s="275"/>
      <c r="E51" s="275"/>
      <c r="F51" s="275"/>
      <c r="G51" s="275"/>
      <c r="H51" s="275"/>
      <c r="I51" s="275"/>
      <c r="J51" s="275"/>
      <c r="K51" s="275"/>
      <c r="L51" s="275"/>
      <c r="M51" s="275"/>
      <c r="N51" s="275"/>
      <c r="O51" s="275"/>
      <c r="P51" s="275"/>
      <c r="Q51" s="275"/>
      <c r="R51" s="275"/>
      <c r="S51" s="275"/>
      <c r="T51" s="275"/>
      <c r="U51" s="275"/>
      <c r="V51" s="275"/>
      <c r="W51" s="275"/>
      <c r="X51" s="275"/>
      <c r="Y51" s="276"/>
      <c r="Z51" s="278"/>
      <c r="AA51" s="278"/>
      <c r="AB51" s="278"/>
      <c r="AC51" s="278"/>
      <c r="AD51" s="278"/>
      <c r="AE51" s="278"/>
      <c r="AF51" s="278"/>
      <c r="AG51" s="278"/>
      <c r="AH51" s="363">
        <f>SUM(AH52:AI62)</f>
        <v>51</v>
      </c>
      <c r="AI51" s="364"/>
      <c r="AJ51" s="363">
        <f>SUM(AJ52:AM62)</f>
        <v>1836</v>
      </c>
      <c r="AK51" s="368"/>
      <c r="AL51" s="368"/>
      <c r="AM51" s="364"/>
      <c r="AN51" s="363">
        <f>SUM(AN52:AO62)</f>
        <v>206</v>
      </c>
      <c r="AO51" s="364"/>
      <c r="AP51" s="363">
        <f>SUM(AP52:AQ62)</f>
        <v>104</v>
      </c>
      <c r="AQ51" s="364"/>
      <c r="AR51" s="363">
        <f>SUM(AR52:AS62)</f>
        <v>42</v>
      </c>
      <c r="AS51" s="364"/>
      <c r="AT51" s="363">
        <f>SUM(AT52:AU62)</f>
        <v>60</v>
      </c>
      <c r="AU51" s="364"/>
      <c r="AV51" s="363">
        <f>SUM(AV52:AY62)</f>
        <v>1630</v>
      </c>
      <c r="AW51" s="368"/>
      <c r="AX51" s="368"/>
      <c r="AY51" s="364"/>
      <c r="AZ51" s="370">
        <f>SUM(AZ52:BA62)</f>
        <v>4</v>
      </c>
      <c r="BA51" s="370"/>
      <c r="BB51" s="58">
        <f>SUM(BB52:BB62)</f>
        <v>14</v>
      </c>
      <c r="BC51" s="58">
        <f aca="true" t="shared" si="10" ref="BC51:BJ51">SUM(BC52:BC62)</f>
        <v>22</v>
      </c>
      <c r="BD51" s="58">
        <f t="shared" si="10"/>
        <v>0</v>
      </c>
      <c r="BE51" s="58">
        <f t="shared" si="10"/>
        <v>36</v>
      </c>
      <c r="BF51" s="58">
        <f t="shared" si="10"/>
        <v>52</v>
      </c>
      <c r="BG51" s="58">
        <f t="shared" si="10"/>
        <v>58</v>
      </c>
      <c r="BH51" s="58">
        <f t="shared" si="10"/>
        <v>28</v>
      </c>
      <c r="BI51" s="58">
        <f t="shared" si="10"/>
        <v>14</v>
      </c>
      <c r="BJ51" s="58">
        <f t="shared" si="10"/>
        <v>0</v>
      </c>
      <c r="BK51" s="191"/>
      <c r="BL51" s="191"/>
      <c r="BM51" s="191"/>
      <c r="BN51" s="55"/>
    </row>
    <row r="52" spans="1:66" s="17" customFormat="1" ht="12.75" customHeight="1">
      <c r="A52" s="12">
        <v>24</v>
      </c>
      <c r="B52" s="257" t="s">
        <v>280</v>
      </c>
      <c r="C52" s="258"/>
      <c r="D52" s="258"/>
      <c r="E52" s="258"/>
      <c r="F52" s="258"/>
      <c r="G52" s="258"/>
      <c r="H52" s="258"/>
      <c r="I52" s="258"/>
      <c r="J52" s="258"/>
      <c r="K52" s="258"/>
      <c r="L52" s="258"/>
      <c r="M52" s="258"/>
      <c r="N52" s="258"/>
      <c r="O52" s="258"/>
      <c r="P52" s="258"/>
      <c r="Q52" s="258"/>
      <c r="R52" s="258"/>
      <c r="S52" s="258"/>
      <c r="T52" s="258"/>
      <c r="U52" s="258"/>
      <c r="V52" s="258"/>
      <c r="W52" s="258"/>
      <c r="X52" s="258"/>
      <c r="Y52" s="259"/>
      <c r="Z52" s="245"/>
      <c r="AA52" s="245"/>
      <c r="AB52" s="245"/>
      <c r="AC52" s="245"/>
      <c r="AD52" s="245" t="s">
        <v>226</v>
      </c>
      <c r="AE52" s="245"/>
      <c r="AF52" s="245"/>
      <c r="AG52" s="245"/>
      <c r="AH52" s="207">
        <v>9</v>
      </c>
      <c r="AI52" s="209"/>
      <c r="AJ52" s="222">
        <v>324</v>
      </c>
      <c r="AK52" s="288"/>
      <c r="AL52" s="288"/>
      <c r="AM52" s="223"/>
      <c r="AN52" s="222">
        <v>18</v>
      </c>
      <c r="AO52" s="223"/>
      <c r="AP52" s="222">
        <v>4</v>
      </c>
      <c r="AQ52" s="223"/>
      <c r="AR52" s="222"/>
      <c r="AS52" s="223"/>
      <c r="AT52" s="222">
        <v>14</v>
      </c>
      <c r="AU52" s="223"/>
      <c r="AV52" s="207">
        <f>AJ52-AN52</f>
        <v>306</v>
      </c>
      <c r="AW52" s="208"/>
      <c r="AX52" s="208"/>
      <c r="AY52" s="209"/>
      <c r="AZ52" s="245">
        <v>4</v>
      </c>
      <c r="BA52" s="245"/>
      <c r="BB52" s="13">
        <v>14</v>
      </c>
      <c r="BC52" s="12">
        <v>22</v>
      </c>
      <c r="BD52" s="12"/>
      <c r="BE52" s="12"/>
      <c r="BF52" s="12"/>
      <c r="BG52" s="12"/>
      <c r="BH52" s="12"/>
      <c r="BI52" s="12"/>
      <c r="BJ52" s="12"/>
      <c r="BK52" s="196" t="s">
        <v>108</v>
      </c>
      <c r="BL52" s="197" t="s">
        <v>108</v>
      </c>
      <c r="BM52" s="198" t="s">
        <v>108</v>
      </c>
      <c r="BN52" s="55"/>
    </row>
    <row r="53" spans="1:66" s="17" customFormat="1" ht="12.75" customHeight="1">
      <c r="A53" s="12">
        <v>25</v>
      </c>
      <c r="B53" s="260" t="s">
        <v>294</v>
      </c>
      <c r="C53" s="261"/>
      <c r="D53" s="261"/>
      <c r="E53" s="261"/>
      <c r="F53" s="261"/>
      <c r="G53" s="261"/>
      <c r="H53" s="261"/>
      <c r="I53" s="261"/>
      <c r="J53" s="261"/>
      <c r="K53" s="261"/>
      <c r="L53" s="261"/>
      <c r="M53" s="261"/>
      <c r="N53" s="261"/>
      <c r="O53" s="261"/>
      <c r="P53" s="261"/>
      <c r="Q53" s="261"/>
      <c r="R53" s="261"/>
      <c r="S53" s="261"/>
      <c r="T53" s="261"/>
      <c r="U53" s="261"/>
      <c r="V53" s="261"/>
      <c r="W53" s="261"/>
      <c r="X53" s="261"/>
      <c r="Y53" s="262"/>
      <c r="Z53" s="245">
        <v>6</v>
      </c>
      <c r="AA53" s="245"/>
      <c r="AB53" s="245"/>
      <c r="AC53" s="245"/>
      <c r="AD53" s="245"/>
      <c r="AE53" s="245"/>
      <c r="AF53" s="245"/>
      <c r="AG53" s="245"/>
      <c r="AH53" s="207">
        <v>6</v>
      </c>
      <c r="AI53" s="209"/>
      <c r="AJ53" s="207">
        <v>216</v>
      </c>
      <c r="AK53" s="208"/>
      <c r="AL53" s="208"/>
      <c r="AM53" s="209"/>
      <c r="AN53" s="222">
        <v>26</v>
      </c>
      <c r="AO53" s="223"/>
      <c r="AP53" s="222">
        <v>12</v>
      </c>
      <c r="AQ53" s="223"/>
      <c r="AR53" s="222">
        <v>6</v>
      </c>
      <c r="AS53" s="223"/>
      <c r="AT53" s="222">
        <v>8</v>
      </c>
      <c r="AU53" s="223"/>
      <c r="AV53" s="207">
        <f aca="true" t="shared" si="11" ref="AV53:AV66">AJ53-AN53</f>
        <v>190</v>
      </c>
      <c r="AW53" s="208"/>
      <c r="AX53" s="208"/>
      <c r="AY53" s="209"/>
      <c r="AZ53" s="245"/>
      <c r="BA53" s="245"/>
      <c r="BB53" s="13"/>
      <c r="BC53" s="12"/>
      <c r="BD53" s="12"/>
      <c r="BE53" s="12"/>
      <c r="BF53" s="12">
        <v>26</v>
      </c>
      <c r="BG53" s="12"/>
      <c r="BH53" s="12"/>
      <c r="BI53" s="12"/>
      <c r="BJ53" s="12"/>
      <c r="BK53" s="196" t="s">
        <v>109</v>
      </c>
      <c r="BL53" s="197"/>
      <c r="BM53" s="198"/>
      <c r="BN53" s="55"/>
    </row>
    <row r="54" spans="1:66" s="17" customFormat="1" ht="24" customHeight="1">
      <c r="A54" s="12">
        <v>26</v>
      </c>
      <c r="B54" s="292" t="s">
        <v>281</v>
      </c>
      <c r="C54" s="293"/>
      <c r="D54" s="293"/>
      <c r="E54" s="293"/>
      <c r="F54" s="293"/>
      <c r="G54" s="293"/>
      <c r="H54" s="293"/>
      <c r="I54" s="293"/>
      <c r="J54" s="293"/>
      <c r="K54" s="293"/>
      <c r="L54" s="293"/>
      <c r="M54" s="293"/>
      <c r="N54" s="293"/>
      <c r="O54" s="293"/>
      <c r="P54" s="293"/>
      <c r="Q54" s="293"/>
      <c r="R54" s="293"/>
      <c r="S54" s="293"/>
      <c r="T54" s="293"/>
      <c r="U54" s="293"/>
      <c r="V54" s="293"/>
      <c r="W54" s="293"/>
      <c r="X54" s="293"/>
      <c r="Y54" s="294"/>
      <c r="Z54" s="245">
        <v>7</v>
      </c>
      <c r="AA54" s="245"/>
      <c r="AB54" s="245"/>
      <c r="AC54" s="245"/>
      <c r="AD54" s="245" t="s">
        <v>208</v>
      </c>
      <c r="AE54" s="245"/>
      <c r="AF54" s="245"/>
      <c r="AG54" s="245"/>
      <c r="AH54" s="207">
        <v>5</v>
      </c>
      <c r="AI54" s="209"/>
      <c r="AJ54" s="222">
        <v>180</v>
      </c>
      <c r="AK54" s="288"/>
      <c r="AL54" s="288"/>
      <c r="AM54" s="223"/>
      <c r="AN54" s="222">
        <v>22</v>
      </c>
      <c r="AO54" s="223"/>
      <c r="AP54" s="222">
        <v>12</v>
      </c>
      <c r="AQ54" s="223"/>
      <c r="AR54" s="222"/>
      <c r="AS54" s="223"/>
      <c r="AT54" s="222">
        <v>10</v>
      </c>
      <c r="AU54" s="223"/>
      <c r="AV54" s="207">
        <f t="shared" si="11"/>
        <v>158</v>
      </c>
      <c r="AW54" s="208"/>
      <c r="AX54" s="208"/>
      <c r="AY54" s="209"/>
      <c r="AZ54" s="245"/>
      <c r="BA54" s="245"/>
      <c r="BB54" s="13"/>
      <c r="BC54" s="12"/>
      <c r="BD54" s="12"/>
      <c r="BE54" s="12"/>
      <c r="BF54" s="12"/>
      <c r="BG54" s="12">
        <v>22</v>
      </c>
      <c r="BH54" s="12"/>
      <c r="BI54" s="12"/>
      <c r="BJ54" s="12"/>
      <c r="BK54" s="196" t="s">
        <v>109</v>
      </c>
      <c r="BL54" s="197"/>
      <c r="BM54" s="198"/>
      <c r="BN54" s="55"/>
    </row>
    <row r="55" spans="1:66" s="17" customFormat="1" ht="12.75" customHeight="1">
      <c r="A55" s="12">
        <v>27</v>
      </c>
      <c r="B55" s="257" t="s">
        <v>228</v>
      </c>
      <c r="C55" s="258"/>
      <c r="D55" s="258"/>
      <c r="E55" s="258"/>
      <c r="F55" s="258"/>
      <c r="G55" s="258"/>
      <c r="H55" s="258"/>
      <c r="I55" s="258"/>
      <c r="J55" s="258"/>
      <c r="K55" s="258"/>
      <c r="L55" s="258"/>
      <c r="M55" s="258"/>
      <c r="N55" s="258"/>
      <c r="O55" s="258"/>
      <c r="P55" s="258"/>
      <c r="Q55" s="258"/>
      <c r="R55" s="258"/>
      <c r="S55" s="258"/>
      <c r="T55" s="258"/>
      <c r="U55" s="258"/>
      <c r="V55" s="258"/>
      <c r="W55" s="258"/>
      <c r="X55" s="258"/>
      <c r="Y55" s="259"/>
      <c r="Z55" s="245">
        <v>7</v>
      </c>
      <c r="AA55" s="245"/>
      <c r="AB55" s="245"/>
      <c r="AC55" s="245"/>
      <c r="AD55" s="245"/>
      <c r="AE55" s="245"/>
      <c r="AF55" s="245"/>
      <c r="AG55" s="245"/>
      <c r="AH55" s="207">
        <v>5</v>
      </c>
      <c r="AI55" s="209"/>
      <c r="AJ55" s="222">
        <v>180</v>
      </c>
      <c r="AK55" s="288"/>
      <c r="AL55" s="288"/>
      <c r="AM55" s="223"/>
      <c r="AN55" s="222">
        <v>22</v>
      </c>
      <c r="AO55" s="223"/>
      <c r="AP55" s="222">
        <v>12</v>
      </c>
      <c r="AQ55" s="223"/>
      <c r="AR55" s="222">
        <v>10</v>
      </c>
      <c r="AS55" s="223"/>
      <c r="AT55" s="222"/>
      <c r="AU55" s="223"/>
      <c r="AV55" s="207">
        <f t="shared" si="11"/>
        <v>158</v>
      </c>
      <c r="AW55" s="208"/>
      <c r="AX55" s="208"/>
      <c r="AY55" s="209"/>
      <c r="AZ55" s="245"/>
      <c r="BA55" s="245"/>
      <c r="BB55" s="13"/>
      <c r="BC55" s="12"/>
      <c r="BD55" s="12"/>
      <c r="BE55" s="12"/>
      <c r="BF55" s="12"/>
      <c r="BG55" s="12">
        <v>22</v>
      </c>
      <c r="BH55" s="12"/>
      <c r="BI55" s="12"/>
      <c r="BJ55" s="12"/>
      <c r="BK55" s="196" t="s">
        <v>217</v>
      </c>
      <c r="BL55" s="197"/>
      <c r="BM55" s="198"/>
      <c r="BN55" s="55"/>
    </row>
    <row r="56" spans="1:66" s="17" customFormat="1" ht="12.75" customHeight="1">
      <c r="A56" s="12">
        <v>28</v>
      </c>
      <c r="B56" s="257" t="s">
        <v>295</v>
      </c>
      <c r="C56" s="258"/>
      <c r="D56" s="258"/>
      <c r="E56" s="258"/>
      <c r="F56" s="258"/>
      <c r="G56" s="258"/>
      <c r="H56" s="258"/>
      <c r="I56" s="258"/>
      <c r="J56" s="258"/>
      <c r="K56" s="258"/>
      <c r="L56" s="258"/>
      <c r="M56" s="258"/>
      <c r="N56" s="258"/>
      <c r="O56" s="258"/>
      <c r="P56" s="258"/>
      <c r="Q56" s="258"/>
      <c r="R56" s="258"/>
      <c r="S56" s="258"/>
      <c r="T56" s="258"/>
      <c r="U56" s="258"/>
      <c r="V56" s="258"/>
      <c r="W56" s="258"/>
      <c r="X56" s="258"/>
      <c r="Y56" s="259"/>
      <c r="Z56" s="191"/>
      <c r="AA56" s="191"/>
      <c r="AB56" s="191"/>
      <c r="AC56" s="191"/>
      <c r="AD56" s="191">
        <v>8</v>
      </c>
      <c r="AE56" s="191"/>
      <c r="AF56" s="191"/>
      <c r="AG56" s="191"/>
      <c r="AH56" s="207">
        <v>3</v>
      </c>
      <c r="AI56" s="209"/>
      <c r="AJ56" s="222">
        <v>108</v>
      </c>
      <c r="AK56" s="288"/>
      <c r="AL56" s="288"/>
      <c r="AM56" s="223"/>
      <c r="AN56" s="247">
        <v>14</v>
      </c>
      <c r="AO56" s="248"/>
      <c r="AP56" s="247">
        <v>6</v>
      </c>
      <c r="AQ56" s="248"/>
      <c r="AR56" s="247"/>
      <c r="AS56" s="248"/>
      <c r="AT56" s="247">
        <v>8</v>
      </c>
      <c r="AU56" s="248"/>
      <c r="AV56" s="207">
        <f t="shared" si="11"/>
        <v>94</v>
      </c>
      <c r="AW56" s="208"/>
      <c r="AX56" s="208"/>
      <c r="AY56" s="209"/>
      <c r="AZ56" s="191"/>
      <c r="BA56" s="191"/>
      <c r="BB56" s="51"/>
      <c r="BC56" s="34"/>
      <c r="BD56" s="34"/>
      <c r="BE56" s="34"/>
      <c r="BF56" s="34"/>
      <c r="BG56" s="34"/>
      <c r="BH56" s="34">
        <v>14</v>
      </c>
      <c r="BI56" s="34"/>
      <c r="BJ56" s="34"/>
      <c r="BK56" s="196" t="s">
        <v>216</v>
      </c>
      <c r="BL56" s="197"/>
      <c r="BM56" s="198"/>
      <c r="BN56" s="55"/>
    </row>
    <row r="57" spans="1:66" s="17" customFormat="1" ht="12.75" customHeight="1">
      <c r="A57" s="12">
        <v>29</v>
      </c>
      <c r="B57" s="257" t="s">
        <v>229</v>
      </c>
      <c r="C57" s="258"/>
      <c r="D57" s="258"/>
      <c r="E57" s="258"/>
      <c r="F57" s="258"/>
      <c r="G57" s="258"/>
      <c r="H57" s="258"/>
      <c r="I57" s="258"/>
      <c r="J57" s="258"/>
      <c r="K57" s="258"/>
      <c r="L57" s="258"/>
      <c r="M57" s="258"/>
      <c r="N57" s="258"/>
      <c r="O57" s="258"/>
      <c r="P57" s="258"/>
      <c r="Q57" s="258"/>
      <c r="R57" s="258"/>
      <c r="S57" s="258"/>
      <c r="T57" s="258"/>
      <c r="U57" s="258"/>
      <c r="V57" s="258"/>
      <c r="W57" s="258"/>
      <c r="X57" s="258"/>
      <c r="Y57" s="259"/>
      <c r="Z57" s="245">
        <v>8</v>
      </c>
      <c r="AA57" s="245"/>
      <c r="AB57" s="245"/>
      <c r="AC57" s="245"/>
      <c r="AD57" s="245"/>
      <c r="AE57" s="245"/>
      <c r="AF57" s="245"/>
      <c r="AG57" s="245"/>
      <c r="AH57" s="207">
        <v>3</v>
      </c>
      <c r="AI57" s="209"/>
      <c r="AJ57" s="222">
        <v>108</v>
      </c>
      <c r="AK57" s="288"/>
      <c r="AL57" s="288"/>
      <c r="AM57" s="223"/>
      <c r="AN57" s="222">
        <v>14</v>
      </c>
      <c r="AO57" s="223"/>
      <c r="AP57" s="222">
        <v>8</v>
      </c>
      <c r="AQ57" s="223"/>
      <c r="AR57" s="222"/>
      <c r="AS57" s="223"/>
      <c r="AT57" s="222">
        <v>6</v>
      </c>
      <c r="AU57" s="223"/>
      <c r="AV57" s="207">
        <f t="shared" si="11"/>
        <v>94</v>
      </c>
      <c r="AW57" s="208"/>
      <c r="AX57" s="208"/>
      <c r="AY57" s="209"/>
      <c r="AZ57" s="245"/>
      <c r="BA57" s="245"/>
      <c r="BB57" s="13"/>
      <c r="BC57" s="12"/>
      <c r="BD57" s="12"/>
      <c r="BE57" s="12"/>
      <c r="BF57" s="12"/>
      <c r="BG57" s="12"/>
      <c r="BH57" s="12">
        <v>14</v>
      </c>
      <c r="BI57" s="12"/>
      <c r="BJ57" s="12"/>
      <c r="BK57" s="196" t="s">
        <v>216</v>
      </c>
      <c r="BL57" s="197"/>
      <c r="BM57" s="198"/>
      <c r="BN57" s="55"/>
    </row>
    <row r="58" spans="1:66" s="17" customFormat="1" ht="12.75" customHeight="1">
      <c r="A58" s="34">
        <v>30</v>
      </c>
      <c r="B58" s="257" t="s">
        <v>204</v>
      </c>
      <c r="C58" s="258"/>
      <c r="D58" s="258"/>
      <c r="E58" s="258"/>
      <c r="F58" s="258"/>
      <c r="G58" s="258"/>
      <c r="H58" s="258"/>
      <c r="I58" s="258"/>
      <c r="J58" s="258"/>
      <c r="K58" s="258"/>
      <c r="L58" s="258"/>
      <c r="M58" s="258"/>
      <c r="N58" s="258"/>
      <c r="O58" s="258"/>
      <c r="P58" s="258"/>
      <c r="Q58" s="258"/>
      <c r="R58" s="258"/>
      <c r="S58" s="258"/>
      <c r="T58" s="258"/>
      <c r="U58" s="258"/>
      <c r="V58" s="258"/>
      <c r="W58" s="258"/>
      <c r="X58" s="258"/>
      <c r="Y58" s="259"/>
      <c r="Z58" s="245">
        <v>5</v>
      </c>
      <c r="AA58" s="245"/>
      <c r="AB58" s="245"/>
      <c r="AC58" s="245"/>
      <c r="AD58" s="245"/>
      <c r="AE58" s="245"/>
      <c r="AF58" s="245"/>
      <c r="AG58" s="245"/>
      <c r="AH58" s="207">
        <v>3</v>
      </c>
      <c r="AI58" s="209"/>
      <c r="AJ58" s="222">
        <v>108</v>
      </c>
      <c r="AK58" s="288"/>
      <c r="AL58" s="288"/>
      <c r="AM58" s="223"/>
      <c r="AN58" s="222">
        <v>14</v>
      </c>
      <c r="AO58" s="223"/>
      <c r="AP58" s="222">
        <v>8</v>
      </c>
      <c r="AQ58" s="223"/>
      <c r="AR58" s="222">
        <v>6</v>
      </c>
      <c r="AS58" s="223"/>
      <c r="AT58" s="222"/>
      <c r="AU58" s="223"/>
      <c r="AV58" s="207">
        <f t="shared" si="11"/>
        <v>94</v>
      </c>
      <c r="AW58" s="208"/>
      <c r="AX58" s="208"/>
      <c r="AY58" s="209"/>
      <c r="AZ58" s="245"/>
      <c r="BA58" s="245"/>
      <c r="BB58" s="13"/>
      <c r="BC58" s="12"/>
      <c r="BD58" s="12"/>
      <c r="BE58" s="12">
        <v>14</v>
      </c>
      <c r="BF58" s="12"/>
      <c r="BG58" s="12"/>
      <c r="BH58" s="12"/>
      <c r="BI58" s="12"/>
      <c r="BJ58" s="12"/>
      <c r="BK58" s="196" t="s">
        <v>109</v>
      </c>
      <c r="BL58" s="197"/>
      <c r="BM58" s="198"/>
      <c r="BN58" s="55"/>
    </row>
    <row r="59" spans="1:66" s="17" customFormat="1" ht="12.75" customHeight="1">
      <c r="A59" s="34">
        <v>31</v>
      </c>
      <c r="B59" s="260" t="s">
        <v>282</v>
      </c>
      <c r="C59" s="261"/>
      <c r="D59" s="261"/>
      <c r="E59" s="261"/>
      <c r="F59" s="261"/>
      <c r="G59" s="261"/>
      <c r="H59" s="261"/>
      <c r="I59" s="261"/>
      <c r="J59" s="261"/>
      <c r="K59" s="261"/>
      <c r="L59" s="261"/>
      <c r="M59" s="261"/>
      <c r="N59" s="261"/>
      <c r="O59" s="261"/>
      <c r="P59" s="261"/>
      <c r="Q59" s="261"/>
      <c r="R59" s="261"/>
      <c r="S59" s="261"/>
      <c r="T59" s="261"/>
      <c r="U59" s="261"/>
      <c r="V59" s="261"/>
      <c r="W59" s="261"/>
      <c r="X59" s="261"/>
      <c r="Y59" s="262"/>
      <c r="Z59" s="245">
        <v>6</v>
      </c>
      <c r="AA59" s="245"/>
      <c r="AB59" s="245"/>
      <c r="AC59" s="245"/>
      <c r="AD59" s="245" t="s">
        <v>227</v>
      </c>
      <c r="AE59" s="245"/>
      <c r="AF59" s="245"/>
      <c r="AG59" s="245"/>
      <c r="AH59" s="196">
        <v>6</v>
      </c>
      <c r="AI59" s="198"/>
      <c r="AJ59" s="196">
        <v>216</v>
      </c>
      <c r="AK59" s="197"/>
      <c r="AL59" s="197"/>
      <c r="AM59" s="198"/>
      <c r="AN59" s="222">
        <v>26</v>
      </c>
      <c r="AO59" s="223"/>
      <c r="AP59" s="222">
        <v>12</v>
      </c>
      <c r="AQ59" s="223"/>
      <c r="AR59" s="222">
        <v>6</v>
      </c>
      <c r="AS59" s="223"/>
      <c r="AT59" s="222">
        <v>8</v>
      </c>
      <c r="AU59" s="223"/>
      <c r="AV59" s="207">
        <f t="shared" si="11"/>
        <v>190</v>
      </c>
      <c r="AW59" s="208"/>
      <c r="AX59" s="208"/>
      <c r="AY59" s="209"/>
      <c r="AZ59" s="245"/>
      <c r="BA59" s="245"/>
      <c r="BB59" s="26"/>
      <c r="BC59" s="12"/>
      <c r="BD59" s="12"/>
      <c r="BE59" s="12"/>
      <c r="BF59" s="12">
        <v>26</v>
      </c>
      <c r="BG59" s="12"/>
      <c r="BH59" s="12"/>
      <c r="BI59" s="12"/>
      <c r="BJ59" s="12"/>
      <c r="BK59" s="196" t="s">
        <v>216</v>
      </c>
      <c r="BL59" s="197"/>
      <c r="BM59" s="198"/>
      <c r="BN59" s="55"/>
    </row>
    <row r="60" spans="1:66" s="17" customFormat="1" ht="12.75" customHeight="1">
      <c r="A60" s="34">
        <v>32</v>
      </c>
      <c r="B60" s="260" t="s">
        <v>299</v>
      </c>
      <c r="C60" s="261"/>
      <c r="D60" s="261"/>
      <c r="E60" s="261"/>
      <c r="F60" s="261"/>
      <c r="G60" s="261"/>
      <c r="H60" s="261"/>
      <c r="I60" s="261"/>
      <c r="J60" s="261"/>
      <c r="K60" s="261"/>
      <c r="L60" s="261"/>
      <c r="M60" s="261"/>
      <c r="N60" s="261"/>
      <c r="O60" s="261"/>
      <c r="P60" s="261"/>
      <c r="Q60" s="261"/>
      <c r="R60" s="261"/>
      <c r="S60" s="261"/>
      <c r="T60" s="261"/>
      <c r="U60" s="261"/>
      <c r="V60" s="261"/>
      <c r="W60" s="261"/>
      <c r="X60" s="261"/>
      <c r="Y60" s="262"/>
      <c r="Z60" s="196"/>
      <c r="AA60" s="197"/>
      <c r="AB60" s="197"/>
      <c r="AC60" s="198"/>
      <c r="AD60" s="196">
        <v>7</v>
      </c>
      <c r="AE60" s="197"/>
      <c r="AF60" s="197"/>
      <c r="AG60" s="198"/>
      <c r="AH60" s="196">
        <v>3</v>
      </c>
      <c r="AI60" s="198"/>
      <c r="AJ60" s="196">
        <v>108</v>
      </c>
      <c r="AK60" s="197"/>
      <c r="AL60" s="197"/>
      <c r="AM60" s="198"/>
      <c r="AN60" s="247">
        <v>14</v>
      </c>
      <c r="AO60" s="248"/>
      <c r="AP60" s="247">
        <v>8</v>
      </c>
      <c r="AQ60" s="248"/>
      <c r="AR60" s="196"/>
      <c r="AS60" s="198"/>
      <c r="AT60" s="247">
        <v>6</v>
      </c>
      <c r="AU60" s="248"/>
      <c r="AV60" s="207">
        <f t="shared" si="11"/>
        <v>94</v>
      </c>
      <c r="AW60" s="208"/>
      <c r="AX60" s="208"/>
      <c r="AY60" s="209"/>
      <c r="AZ60" s="196"/>
      <c r="BA60" s="198"/>
      <c r="BB60" s="51"/>
      <c r="BC60" s="34"/>
      <c r="BD60" s="34"/>
      <c r="BE60" s="34"/>
      <c r="BF60" s="34"/>
      <c r="BG60" s="34">
        <v>14</v>
      </c>
      <c r="BH60" s="34"/>
      <c r="BI60" s="12"/>
      <c r="BJ60" s="12"/>
      <c r="BK60" s="196" t="s">
        <v>216</v>
      </c>
      <c r="BL60" s="197"/>
      <c r="BM60" s="198"/>
      <c r="BN60" s="55"/>
    </row>
    <row r="61" spans="1:66" s="17" customFormat="1" ht="12" customHeight="1">
      <c r="A61" s="34">
        <v>33</v>
      </c>
      <c r="B61" s="289" t="s">
        <v>203</v>
      </c>
      <c r="C61" s="290"/>
      <c r="D61" s="290"/>
      <c r="E61" s="290"/>
      <c r="F61" s="290"/>
      <c r="G61" s="290"/>
      <c r="H61" s="290"/>
      <c r="I61" s="290"/>
      <c r="J61" s="290"/>
      <c r="K61" s="290"/>
      <c r="L61" s="290"/>
      <c r="M61" s="290"/>
      <c r="N61" s="290"/>
      <c r="O61" s="290"/>
      <c r="P61" s="290"/>
      <c r="Q61" s="290"/>
      <c r="R61" s="290"/>
      <c r="S61" s="290"/>
      <c r="T61" s="290"/>
      <c r="U61" s="290"/>
      <c r="V61" s="290"/>
      <c r="W61" s="290"/>
      <c r="X61" s="290"/>
      <c r="Y61" s="291"/>
      <c r="Z61" s="245">
        <v>5</v>
      </c>
      <c r="AA61" s="245"/>
      <c r="AB61" s="245"/>
      <c r="AC61" s="245"/>
      <c r="AD61" s="245"/>
      <c r="AE61" s="245"/>
      <c r="AF61" s="245"/>
      <c r="AG61" s="245"/>
      <c r="AH61" s="196">
        <v>5</v>
      </c>
      <c r="AI61" s="198"/>
      <c r="AJ61" s="196">
        <v>180</v>
      </c>
      <c r="AK61" s="197"/>
      <c r="AL61" s="197"/>
      <c r="AM61" s="198"/>
      <c r="AN61" s="222">
        <v>22</v>
      </c>
      <c r="AO61" s="223"/>
      <c r="AP61" s="222">
        <v>14</v>
      </c>
      <c r="AQ61" s="223"/>
      <c r="AR61" s="222">
        <v>8</v>
      </c>
      <c r="AS61" s="223"/>
      <c r="AT61" s="222"/>
      <c r="AU61" s="223"/>
      <c r="AV61" s="207">
        <f t="shared" si="11"/>
        <v>158</v>
      </c>
      <c r="AW61" s="208"/>
      <c r="AX61" s="208"/>
      <c r="AY61" s="209"/>
      <c r="AZ61" s="245"/>
      <c r="BA61" s="245"/>
      <c r="BB61" s="26"/>
      <c r="BC61" s="12"/>
      <c r="BD61" s="12"/>
      <c r="BE61" s="12">
        <v>22</v>
      </c>
      <c r="BF61" s="12"/>
      <c r="BG61" s="12"/>
      <c r="BH61" s="12"/>
      <c r="BI61" s="12"/>
      <c r="BJ61" s="12"/>
      <c r="BK61" s="196" t="s">
        <v>111</v>
      </c>
      <c r="BL61" s="197"/>
      <c r="BM61" s="198"/>
      <c r="BN61" s="55"/>
    </row>
    <row r="62" spans="1:66" s="17" customFormat="1" ht="12.75" customHeight="1">
      <c r="A62" s="34">
        <v>34</v>
      </c>
      <c r="B62" s="260" t="s">
        <v>42</v>
      </c>
      <c r="C62" s="261"/>
      <c r="D62" s="261"/>
      <c r="E62" s="261"/>
      <c r="F62" s="261"/>
      <c r="G62" s="261"/>
      <c r="H62" s="261"/>
      <c r="I62" s="261"/>
      <c r="J62" s="261"/>
      <c r="K62" s="261"/>
      <c r="L62" s="261"/>
      <c r="M62" s="261"/>
      <c r="N62" s="261"/>
      <c r="O62" s="261"/>
      <c r="P62" s="261"/>
      <c r="Q62" s="261"/>
      <c r="R62" s="261"/>
      <c r="S62" s="261"/>
      <c r="T62" s="261"/>
      <c r="U62" s="261"/>
      <c r="V62" s="261"/>
      <c r="W62" s="261"/>
      <c r="X62" s="261"/>
      <c r="Y62" s="262"/>
      <c r="Z62" s="196">
        <v>9</v>
      </c>
      <c r="AA62" s="197"/>
      <c r="AB62" s="197"/>
      <c r="AC62" s="198"/>
      <c r="AD62" s="207"/>
      <c r="AE62" s="208"/>
      <c r="AF62" s="208"/>
      <c r="AG62" s="209"/>
      <c r="AH62" s="196">
        <v>3</v>
      </c>
      <c r="AI62" s="198"/>
      <c r="AJ62" s="196">
        <v>108</v>
      </c>
      <c r="AK62" s="197"/>
      <c r="AL62" s="197"/>
      <c r="AM62" s="198"/>
      <c r="AN62" s="222">
        <v>14</v>
      </c>
      <c r="AO62" s="223"/>
      <c r="AP62" s="222">
        <v>8</v>
      </c>
      <c r="AQ62" s="223"/>
      <c r="AR62" s="222">
        <v>6</v>
      </c>
      <c r="AS62" s="223"/>
      <c r="AT62" s="247"/>
      <c r="AU62" s="248"/>
      <c r="AV62" s="207">
        <f t="shared" si="11"/>
        <v>94</v>
      </c>
      <c r="AW62" s="208"/>
      <c r="AX62" s="208"/>
      <c r="AY62" s="209"/>
      <c r="AZ62" s="196"/>
      <c r="BA62" s="198"/>
      <c r="BB62" s="51"/>
      <c r="BC62" s="34"/>
      <c r="BD62" s="34"/>
      <c r="BE62" s="34"/>
      <c r="BF62" s="34"/>
      <c r="BG62" s="34"/>
      <c r="BH62" s="34"/>
      <c r="BI62" s="12">
        <v>14</v>
      </c>
      <c r="BJ62" s="12"/>
      <c r="BK62" s="196" t="s">
        <v>107</v>
      </c>
      <c r="BL62" s="197"/>
      <c r="BM62" s="198"/>
      <c r="BN62" s="55"/>
    </row>
    <row r="63" spans="1:66" s="17" customFormat="1" ht="12.75" customHeight="1">
      <c r="A63" s="28" t="s">
        <v>14</v>
      </c>
      <c r="B63" s="266" t="s">
        <v>52</v>
      </c>
      <c r="C63" s="267"/>
      <c r="D63" s="267"/>
      <c r="E63" s="267"/>
      <c r="F63" s="267"/>
      <c r="G63" s="267"/>
      <c r="H63" s="267"/>
      <c r="I63" s="267"/>
      <c r="J63" s="267"/>
      <c r="K63" s="267"/>
      <c r="L63" s="267"/>
      <c r="M63" s="267"/>
      <c r="N63" s="267"/>
      <c r="O63" s="267"/>
      <c r="P63" s="267"/>
      <c r="Q63" s="267"/>
      <c r="R63" s="267"/>
      <c r="S63" s="267"/>
      <c r="T63" s="267"/>
      <c r="U63" s="267"/>
      <c r="V63" s="267"/>
      <c r="W63" s="267"/>
      <c r="X63" s="267"/>
      <c r="Y63" s="268"/>
      <c r="Z63" s="284" t="s">
        <v>14</v>
      </c>
      <c r="AA63" s="304"/>
      <c r="AB63" s="304"/>
      <c r="AC63" s="285"/>
      <c r="AD63" s="284" t="s">
        <v>14</v>
      </c>
      <c r="AE63" s="304"/>
      <c r="AF63" s="304"/>
      <c r="AG63" s="285"/>
      <c r="AH63" s="279">
        <f>SUM(AH64:AI70)</f>
        <v>39</v>
      </c>
      <c r="AI63" s="281"/>
      <c r="AJ63" s="279">
        <f>SUM(AJ64:AM70)</f>
        <v>1404</v>
      </c>
      <c r="AK63" s="280"/>
      <c r="AL63" s="280"/>
      <c r="AM63" s="281"/>
      <c r="AN63" s="279">
        <f>SUM(AN64:AO70)</f>
        <v>174</v>
      </c>
      <c r="AO63" s="281"/>
      <c r="AP63" s="279">
        <f>SUM(AP64:AQ70)</f>
        <v>92</v>
      </c>
      <c r="AQ63" s="281"/>
      <c r="AR63" s="279">
        <f>SUM(AR64:AS70)</f>
        <v>42</v>
      </c>
      <c r="AS63" s="281"/>
      <c r="AT63" s="279">
        <f>SUM(AT64:AU70)</f>
        <v>40</v>
      </c>
      <c r="AU63" s="281"/>
      <c r="AV63" s="279">
        <f>SUM(AV64:AY70)</f>
        <v>1230</v>
      </c>
      <c r="AW63" s="280"/>
      <c r="AX63" s="280"/>
      <c r="AY63" s="281"/>
      <c r="AZ63" s="436">
        <f>SUM(AZ64:BA70)</f>
        <v>0</v>
      </c>
      <c r="BA63" s="437"/>
      <c r="BB63" s="57">
        <f>SUM(BB64:BB70)</f>
        <v>0</v>
      </c>
      <c r="BC63" s="57">
        <f aca="true" t="shared" si="12" ref="BC63:BJ63">SUM(BC64:BC70)</f>
        <v>0</v>
      </c>
      <c r="BD63" s="57">
        <f t="shared" si="12"/>
        <v>0</v>
      </c>
      <c r="BE63" s="57">
        <f t="shared" si="12"/>
        <v>0</v>
      </c>
      <c r="BF63" s="57">
        <f t="shared" si="12"/>
        <v>32</v>
      </c>
      <c r="BG63" s="57">
        <f t="shared" si="12"/>
        <v>18</v>
      </c>
      <c r="BH63" s="57">
        <f t="shared" si="12"/>
        <v>74</v>
      </c>
      <c r="BI63" s="57">
        <f t="shared" si="12"/>
        <v>50</v>
      </c>
      <c r="BJ63" s="57">
        <f t="shared" si="12"/>
        <v>0</v>
      </c>
      <c r="BK63" s="196"/>
      <c r="BL63" s="197"/>
      <c r="BM63" s="198"/>
      <c r="BN63" s="55"/>
    </row>
    <row r="64" spans="1:66" s="17" customFormat="1" ht="12.75" customHeight="1">
      <c r="A64" s="34">
        <v>35</v>
      </c>
      <c r="B64" s="260" t="s">
        <v>230</v>
      </c>
      <c r="C64" s="261"/>
      <c r="D64" s="261"/>
      <c r="E64" s="261"/>
      <c r="F64" s="261"/>
      <c r="G64" s="261"/>
      <c r="H64" s="261"/>
      <c r="I64" s="261"/>
      <c r="J64" s="261"/>
      <c r="K64" s="261"/>
      <c r="L64" s="261"/>
      <c r="M64" s="261"/>
      <c r="N64" s="261"/>
      <c r="O64" s="261"/>
      <c r="P64" s="261"/>
      <c r="Q64" s="261"/>
      <c r="R64" s="261"/>
      <c r="S64" s="261"/>
      <c r="T64" s="261"/>
      <c r="U64" s="261"/>
      <c r="V64" s="261"/>
      <c r="W64" s="261"/>
      <c r="X64" s="261"/>
      <c r="Y64" s="262"/>
      <c r="Z64" s="196"/>
      <c r="AA64" s="197"/>
      <c r="AB64" s="197"/>
      <c r="AC64" s="198"/>
      <c r="AD64" s="207">
        <v>9</v>
      </c>
      <c r="AE64" s="208"/>
      <c r="AF64" s="208"/>
      <c r="AG64" s="209"/>
      <c r="AH64" s="196">
        <v>3</v>
      </c>
      <c r="AI64" s="198"/>
      <c r="AJ64" s="196">
        <v>108</v>
      </c>
      <c r="AK64" s="197"/>
      <c r="AL64" s="197"/>
      <c r="AM64" s="198"/>
      <c r="AN64" s="222">
        <v>14</v>
      </c>
      <c r="AO64" s="223"/>
      <c r="AP64" s="222">
        <v>8</v>
      </c>
      <c r="AQ64" s="223"/>
      <c r="AR64" s="222"/>
      <c r="AS64" s="223"/>
      <c r="AT64" s="247">
        <v>6</v>
      </c>
      <c r="AU64" s="248"/>
      <c r="AV64" s="207">
        <f t="shared" si="11"/>
        <v>94</v>
      </c>
      <c r="AW64" s="208"/>
      <c r="AX64" s="208"/>
      <c r="AY64" s="209"/>
      <c r="AZ64" s="196"/>
      <c r="BA64" s="198"/>
      <c r="BB64" s="51"/>
      <c r="BC64" s="34"/>
      <c r="BD64" s="34"/>
      <c r="BE64" s="34"/>
      <c r="BF64" s="34"/>
      <c r="BG64" s="34"/>
      <c r="BH64" s="34"/>
      <c r="BI64" s="12">
        <v>14</v>
      </c>
      <c r="BJ64" s="12"/>
      <c r="BK64" s="196" t="s">
        <v>109</v>
      </c>
      <c r="BL64" s="197"/>
      <c r="BM64" s="198"/>
      <c r="BN64" s="55"/>
    </row>
    <row r="65" spans="1:66" s="17" customFormat="1" ht="12.75" customHeight="1">
      <c r="A65" s="34">
        <v>36</v>
      </c>
      <c r="B65" s="295" t="s">
        <v>231</v>
      </c>
      <c r="C65" s="296"/>
      <c r="D65" s="296"/>
      <c r="E65" s="296"/>
      <c r="F65" s="296"/>
      <c r="G65" s="296"/>
      <c r="H65" s="296"/>
      <c r="I65" s="296"/>
      <c r="J65" s="296"/>
      <c r="K65" s="296"/>
      <c r="L65" s="296"/>
      <c r="M65" s="296"/>
      <c r="N65" s="296"/>
      <c r="O65" s="296"/>
      <c r="P65" s="296"/>
      <c r="Q65" s="296"/>
      <c r="R65" s="296"/>
      <c r="S65" s="296"/>
      <c r="T65" s="296"/>
      <c r="U65" s="296"/>
      <c r="V65" s="296"/>
      <c r="W65" s="296"/>
      <c r="X65" s="296"/>
      <c r="Y65" s="297"/>
      <c r="Z65" s="196">
        <v>9</v>
      </c>
      <c r="AA65" s="197"/>
      <c r="AB65" s="197"/>
      <c r="AC65" s="198"/>
      <c r="AD65" s="207"/>
      <c r="AE65" s="208"/>
      <c r="AF65" s="208"/>
      <c r="AG65" s="209"/>
      <c r="AH65" s="196">
        <v>3</v>
      </c>
      <c r="AI65" s="198"/>
      <c r="AJ65" s="196">
        <v>108</v>
      </c>
      <c r="AK65" s="197"/>
      <c r="AL65" s="197"/>
      <c r="AM65" s="198"/>
      <c r="AN65" s="247">
        <v>14</v>
      </c>
      <c r="AO65" s="248"/>
      <c r="AP65" s="247">
        <v>8</v>
      </c>
      <c r="AQ65" s="248"/>
      <c r="AR65" s="196">
        <v>6</v>
      </c>
      <c r="AS65" s="198"/>
      <c r="AT65" s="247"/>
      <c r="AU65" s="248"/>
      <c r="AV65" s="207">
        <f t="shared" si="11"/>
        <v>94</v>
      </c>
      <c r="AW65" s="208"/>
      <c r="AX65" s="208"/>
      <c r="AY65" s="209"/>
      <c r="AZ65" s="196"/>
      <c r="BA65" s="198"/>
      <c r="BB65" s="51"/>
      <c r="BC65" s="34"/>
      <c r="BD65" s="34"/>
      <c r="BE65" s="34"/>
      <c r="BF65" s="34"/>
      <c r="BG65" s="34"/>
      <c r="BH65" s="34"/>
      <c r="BI65" s="12">
        <v>14</v>
      </c>
      <c r="BJ65" s="12"/>
      <c r="BK65" s="196" t="s">
        <v>112</v>
      </c>
      <c r="BL65" s="197"/>
      <c r="BM65" s="198"/>
      <c r="BN65" s="55"/>
    </row>
    <row r="66" spans="1:66" s="17" customFormat="1" ht="12.75" customHeight="1">
      <c r="A66" s="34">
        <v>37</v>
      </c>
      <c r="B66" s="260" t="s">
        <v>232</v>
      </c>
      <c r="C66" s="261"/>
      <c r="D66" s="261"/>
      <c r="E66" s="261"/>
      <c r="F66" s="261"/>
      <c r="G66" s="261"/>
      <c r="H66" s="261"/>
      <c r="I66" s="261"/>
      <c r="J66" s="261"/>
      <c r="K66" s="261"/>
      <c r="L66" s="261"/>
      <c r="M66" s="261"/>
      <c r="N66" s="261"/>
      <c r="O66" s="261"/>
      <c r="P66" s="261"/>
      <c r="Q66" s="261"/>
      <c r="R66" s="261"/>
      <c r="S66" s="261"/>
      <c r="T66" s="261"/>
      <c r="U66" s="261"/>
      <c r="V66" s="261"/>
      <c r="W66" s="261"/>
      <c r="X66" s="261"/>
      <c r="Y66" s="262"/>
      <c r="Z66" s="196"/>
      <c r="AA66" s="197"/>
      <c r="AB66" s="197"/>
      <c r="AC66" s="198"/>
      <c r="AD66" s="207">
        <v>6</v>
      </c>
      <c r="AE66" s="208"/>
      <c r="AF66" s="208"/>
      <c r="AG66" s="209"/>
      <c r="AH66" s="196">
        <v>3</v>
      </c>
      <c r="AI66" s="198"/>
      <c r="AJ66" s="196">
        <v>108</v>
      </c>
      <c r="AK66" s="197"/>
      <c r="AL66" s="197"/>
      <c r="AM66" s="198"/>
      <c r="AN66" s="247">
        <v>14</v>
      </c>
      <c r="AO66" s="248"/>
      <c r="AP66" s="247">
        <v>8</v>
      </c>
      <c r="AQ66" s="248"/>
      <c r="AR66" s="196"/>
      <c r="AS66" s="198"/>
      <c r="AT66" s="247">
        <v>6</v>
      </c>
      <c r="AU66" s="248"/>
      <c r="AV66" s="207">
        <f t="shared" si="11"/>
        <v>94</v>
      </c>
      <c r="AW66" s="208"/>
      <c r="AX66" s="208"/>
      <c r="AY66" s="209"/>
      <c r="AZ66" s="196"/>
      <c r="BA66" s="198"/>
      <c r="BB66" s="51"/>
      <c r="BC66" s="34"/>
      <c r="BD66" s="34"/>
      <c r="BE66" s="34"/>
      <c r="BF66" s="34">
        <v>14</v>
      </c>
      <c r="BG66" s="34"/>
      <c r="BH66" s="34"/>
      <c r="BI66" s="12"/>
      <c r="BJ66" s="12"/>
      <c r="BK66" s="433" t="s">
        <v>216</v>
      </c>
      <c r="BL66" s="434"/>
      <c r="BM66" s="435"/>
      <c r="BN66" s="55"/>
    </row>
    <row r="67" spans="1:66" s="17" customFormat="1" ht="12.75" customHeight="1">
      <c r="A67" s="34">
        <v>38</v>
      </c>
      <c r="B67" s="260" t="s">
        <v>236</v>
      </c>
      <c r="C67" s="261"/>
      <c r="D67" s="261"/>
      <c r="E67" s="261"/>
      <c r="F67" s="261"/>
      <c r="G67" s="261"/>
      <c r="H67" s="261"/>
      <c r="I67" s="261"/>
      <c r="J67" s="261"/>
      <c r="K67" s="261"/>
      <c r="L67" s="261"/>
      <c r="M67" s="261"/>
      <c r="N67" s="261"/>
      <c r="O67" s="261"/>
      <c r="P67" s="261"/>
      <c r="Q67" s="261"/>
      <c r="R67" s="261"/>
      <c r="S67" s="261"/>
      <c r="T67" s="261"/>
      <c r="U67" s="261"/>
      <c r="V67" s="261"/>
      <c r="W67" s="261"/>
      <c r="X67" s="261"/>
      <c r="Y67" s="262"/>
      <c r="Z67" s="196" t="s">
        <v>233</v>
      </c>
      <c r="AA67" s="197"/>
      <c r="AB67" s="197"/>
      <c r="AC67" s="198"/>
      <c r="AD67" s="207" t="s">
        <v>208</v>
      </c>
      <c r="AE67" s="208"/>
      <c r="AF67" s="208"/>
      <c r="AG67" s="209"/>
      <c r="AH67" s="196">
        <v>8</v>
      </c>
      <c r="AI67" s="198"/>
      <c r="AJ67" s="196">
        <v>288</v>
      </c>
      <c r="AK67" s="197"/>
      <c r="AL67" s="197"/>
      <c r="AM67" s="198"/>
      <c r="AN67" s="247">
        <v>36</v>
      </c>
      <c r="AO67" s="248"/>
      <c r="AP67" s="247">
        <v>18</v>
      </c>
      <c r="AQ67" s="248"/>
      <c r="AR67" s="196">
        <v>8</v>
      </c>
      <c r="AS67" s="198"/>
      <c r="AT67" s="247">
        <v>10</v>
      </c>
      <c r="AU67" s="248"/>
      <c r="AV67" s="207">
        <f>AJ67-AN67</f>
        <v>252</v>
      </c>
      <c r="AW67" s="208"/>
      <c r="AX67" s="208"/>
      <c r="AY67" s="209"/>
      <c r="AZ67" s="196"/>
      <c r="BA67" s="198"/>
      <c r="BB67" s="51"/>
      <c r="BC67" s="34"/>
      <c r="BD67" s="34"/>
      <c r="BE67" s="34"/>
      <c r="BF67" s="34">
        <v>18</v>
      </c>
      <c r="BG67" s="34">
        <v>18</v>
      </c>
      <c r="BH67" s="34"/>
      <c r="BI67" s="12"/>
      <c r="BJ67" s="12"/>
      <c r="BK67" s="196" t="s">
        <v>110</v>
      </c>
      <c r="BL67" s="197"/>
      <c r="BM67" s="198"/>
      <c r="BN67" s="55"/>
    </row>
    <row r="68" spans="1:66" s="17" customFormat="1" ht="12.75" customHeight="1">
      <c r="A68" s="34">
        <v>39</v>
      </c>
      <c r="B68" s="298" t="s">
        <v>300</v>
      </c>
      <c r="C68" s="299"/>
      <c r="D68" s="299"/>
      <c r="E68" s="299"/>
      <c r="F68" s="299"/>
      <c r="G68" s="299"/>
      <c r="H68" s="299"/>
      <c r="I68" s="299"/>
      <c r="J68" s="299"/>
      <c r="K68" s="299"/>
      <c r="L68" s="299"/>
      <c r="M68" s="299"/>
      <c r="N68" s="299"/>
      <c r="O68" s="299"/>
      <c r="P68" s="299"/>
      <c r="Q68" s="299"/>
      <c r="R68" s="299"/>
      <c r="S68" s="299"/>
      <c r="T68" s="299"/>
      <c r="U68" s="299"/>
      <c r="V68" s="299"/>
      <c r="W68" s="299"/>
      <c r="X68" s="299"/>
      <c r="Y68" s="300"/>
      <c r="Z68" s="196">
        <v>8</v>
      </c>
      <c r="AA68" s="197"/>
      <c r="AB68" s="197"/>
      <c r="AC68" s="198"/>
      <c r="AD68" s="207" t="s">
        <v>196</v>
      </c>
      <c r="AE68" s="208"/>
      <c r="AF68" s="208"/>
      <c r="AG68" s="209"/>
      <c r="AH68" s="196">
        <v>6</v>
      </c>
      <c r="AI68" s="198"/>
      <c r="AJ68" s="196">
        <v>216</v>
      </c>
      <c r="AK68" s="197"/>
      <c r="AL68" s="197"/>
      <c r="AM68" s="198"/>
      <c r="AN68" s="247">
        <v>26</v>
      </c>
      <c r="AO68" s="248"/>
      <c r="AP68" s="247">
        <v>12</v>
      </c>
      <c r="AQ68" s="248"/>
      <c r="AR68" s="196">
        <v>6</v>
      </c>
      <c r="AS68" s="198"/>
      <c r="AT68" s="247">
        <v>8</v>
      </c>
      <c r="AU68" s="248"/>
      <c r="AV68" s="207">
        <f>AJ68-AN68</f>
        <v>190</v>
      </c>
      <c r="AW68" s="208"/>
      <c r="AX68" s="208"/>
      <c r="AY68" s="209"/>
      <c r="AZ68" s="196"/>
      <c r="BA68" s="198"/>
      <c r="BB68" s="51"/>
      <c r="BC68" s="34"/>
      <c r="BD68" s="34"/>
      <c r="BE68" s="34"/>
      <c r="BF68" s="34"/>
      <c r="BG68" s="34"/>
      <c r="BH68" s="34">
        <v>26</v>
      </c>
      <c r="BI68" s="12"/>
      <c r="BJ68" s="12"/>
      <c r="BK68" s="196" t="s">
        <v>216</v>
      </c>
      <c r="BL68" s="197"/>
      <c r="BM68" s="198"/>
      <c r="BN68" s="55"/>
    </row>
    <row r="69" spans="1:66" s="17" customFormat="1" ht="12.75" customHeight="1">
      <c r="A69" s="34">
        <v>40</v>
      </c>
      <c r="B69" s="202" t="s">
        <v>285</v>
      </c>
      <c r="C69" s="203"/>
      <c r="D69" s="203"/>
      <c r="E69" s="203"/>
      <c r="F69" s="203"/>
      <c r="G69" s="203"/>
      <c r="H69" s="203"/>
      <c r="I69" s="203"/>
      <c r="J69" s="203"/>
      <c r="K69" s="203"/>
      <c r="L69" s="203"/>
      <c r="M69" s="203"/>
      <c r="N69" s="203"/>
      <c r="O69" s="203"/>
      <c r="P69" s="203"/>
      <c r="Q69" s="203"/>
      <c r="R69" s="203"/>
      <c r="S69" s="203"/>
      <c r="T69" s="203"/>
      <c r="U69" s="203"/>
      <c r="V69" s="203"/>
      <c r="W69" s="203"/>
      <c r="X69" s="203"/>
      <c r="Y69" s="204"/>
      <c r="Z69" s="196">
        <v>8.9</v>
      </c>
      <c r="AA69" s="197"/>
      <c r="AB69" s="197"/>
      <c r="AC69" s="198"/>
      <c r="AD69" s="207" t="s">
        <v>284</v>
      </c>
      <c r="AE69" s="208"/>
      <c r="AF69" s="208"/>
      <c r="AG69" s="209"/>
      <c r="AH69" s="196">
        <v>11</v>
      </c>
      <c r="AI69" s="198"/>
      <c r="AJ69" s="196">
        <v>396</v>
      </c>
      <c r="AK69" s="197"/>
      <c r="AL69" s="197"/>
      <c r="AM69" s="198"/>
      <c r="AN69" s="247">
        <v>48</v>
      </c>
      <c r="AO69" s="248"/>
      <c r="AP69" s="247">
        <v>26</v>
      </c>
      <c r="AQ69" s="248"/>
      <c r="AR69" s="196">
        <v>22</v>
      </c>
      <c r="AS69" s="198"/>
      <c r="AT69" s="247"/>
      <c r="AU69" s="248"/>
      <c r="AV69" s="207">
        <f>AJ69-AN69</f>
        <v>348</v>
      </c>
      <c r="AW69" s="208"/>
      <c r="AX69" s="208"/>
      <c r="AY69" s="209"/>
      <c r="AZ69" s="196"/>
      <c r="BA69" s="198"/>
      <c r="BB69" s="51"/>
      <c r="BC69" s="34"/>
      <c r="BD69" s="34"/>
      <c r="BE69" s="34"/>
      <c r="BF69" s="34"/>
      <c r="BG69" s="34"/>
      <c r="BH69" s="34">
        <v>26</v>
      </c>
      <c r="BI69" s="12">
        <v>22</v>
      </c>
      <c r="BJ69" s="12"/>
      <c r="BK69" s="196" t="s">
        <v>216</v>
      </c>
      <c r="BL69" s="197"/>
      <c r="BM69" s="198"/>
      <c r="BN69" s="55"/>
    </row>
    <row r="70" spans="1:66" s="17" customFormat="1" ht="12.75" customHeight="1">
      <c r="A70" s="34">
        <v>41</v>
      </c>
      <c r="B70" s="260" t="s">
        <v>235</v>
      </c>
      <c r="C70" s="261"/>
      <c r="D70" s="261"/>
      <c r="E70" s="261"/>
      <c r="F70" s="261"/>
      <c r="G70" s="261"/>
      <c r="H70" s="261"/>
      <c r="I70" s="261"/>
      <c r="J70" s="261"/>
      <c r="K70" s="261"/>
      <c r="L70" s="261"/>
      <c r="M70" s="261"/>
      <c r="N70" s="261"/>
      <c r="O70" s="261"/>
      <c r="P70" s="261"/>
      <c r="Q70" s="261"/>
      <c r="R70" s="261"/>
      <c r="S70" s="261"/>
      <c r="T70" s="261"/>
      <c r="U70" s="261"/>
      <c r="V70" s="261"/>
      <c r="W70" s="261"/>
      <c r="X70" s="261"/>
      <c r="Y70" s="262"/>
      <c r="Z70" s="196">
        <v>8</v>
      </c>
      <c r="AA70" s="197"/>
      <c r="AB70" s="197"/>
      <c r="AC70" s="198"/>
      <c r="AD70" s="207">
        <v>8</v>
      </c>
      <c r="AE70" s="208"/>
      <c r="AF70" s="208"/>
      <c r="AG70" s="209"/>
      <c r="AH70" s="196">
        <v>5</v>
      </c>
      <c r="AI70" s="198"/>
      <c r="AJ70" s="196">
        <v>180</v>
      </c>
      <c r="AK70" s="197"/>
      <c r="AL70" s="197"/>
      <c r="AM70" s="198"/>
      <c r="AN70" s="247">
        <v>22</v>
      </c>
      <c r="AO70" s="248"/>
      <c r="AP70" s="247">
        <v>12</v>
      </c>
      <c r="AQ70" s="248"/>
      <c r="AR70" s="196"/>
      <c r="AS70" s="198"/>
      <c r="AT70" s="247">
        <v>10</v>
      </c>
      <c r="AU70" s="248"/>
      <c r="AV70" s="207">
        <f>AJ70-AN70</f>
        <v>158</v>
      </c>
      <c r="AW70" s="208"/>
      <c r="AX70" s="208"/>
      <c r="AY70" s="209"/>
      <c r="AZ70" s="196"/>
      <c r="BA70" s="198"/>
      <c r="BB70" s="51"/>
      <c r="BC70" s="34"/>
      <c r="BD70" s="34"/>
      <c r="BE70" s="34"/>
      <c r="BF70" s="34"/>
      <c r="BG70" s="34"/>
      <c r="BH70" s="34">
        <v>22</v>
      </c>
      <c r="BI70" s="12"/>
      <c r="BJ70" s="12"/>
      <c r="BK70" s="196" t="s">
        <v>216</v>
      </c>
      <c r="BL70" s="197"/>
      <c r="BM70" s="198"/>
      <c r="BN70" s="55"/>
    </row>
    <row r="71" spans="1:66" s="17" customFormat="1" ht="12.75" customHeight="1">
      <c r="A71" s="28"/>
      <c r="B71" s="266" t="s">
        <v>61</v>
      </c>
      <c r="C71" s="267"/>
      <c r="D71" s="267"/>
      <c r="E71" s="267"/>
      <c r="F71" s="267"/>
      <c r="G71" s="267"/>
      <c r="H71" s="267"/>
      <c r="I71" s="267"/>
      <c r="J71" s="267"/>
      <c r="K71" s="267"/>
      <c r="L71" s="267"/>
      <c r="M71" s="267"/>
      <c r="N71" s="267"/>
      <c r="O71" s="267"/>
      <c r="P71" s="267"/>
      <c r="Q71" s="267"/>
      <c r="R71" s="267"/>
      <c r="S71" s="267"/>
      <c r="T71" s="267"/>
      <c r="U71" s="267"/>
      <c r="V71" s="267"/>
      <c r="W71" s="267"/>
      <c r="X71" s="267"/>
      <c r="Y71" s="268"/>
      <c r="Z71" s="284"/>
      <c r="AA71" s="304"/>
      <c r="AB71" s="304"/>
      <c r="AC71" s="285"/>
      <c r="AD71" s="284"/>
      <c r="AE71" s="304"/>
      <c r="AF71" s="304"/>
      <c r="AG71" s="285"/>
      <c r="AH71" s="279">
        <f>SUM(AH72:AI80)</f>
        <v>19</v>
      </c>
      <c r="AI71" s="281"/>
      <c r="AJ71" s="279">
        <v>684</v>
      </c>
      <c r="AK71" s="280"/>
      <c r="AL71" s="280"/>
      <c r="AM71" s="281"/>
      <c r="AN71" s="279">
        <v>86</v>
      </c>
      <c r="AO71" s="281"/>
      <c r="AP71" s="279">
        <v>48</v>
      </c>
      <c r="AQ71" s="281"/>
      <c r="AR71" s="279">
        <v>28</v>
      </c>
      <c r="AS71" s="281"/>
      <c r="AT71" s="279">
        <f>SUM(AT72:AU79)</f>
        <v>10</v>
      </c>
      <c r="AU71" s="281"/>
      <c r="AV71" s="279">
        <f>SUM(AV72:AY79)</f>
        <v>536</v>
      </c>
      <c r="AW71" s="280"/>
      <c r="AX71" s="280"/>
      <c r="AY71" s="281"/>
      <c r="AZ71" s="284">
        <f>SUM(AZ72:BA79)</f>
        <v>0</v>
      </c>
      <c r="BA71" s="285"/>
      <c r="BB71" s="52">
        <f aca="true" t="shared" si="13" ref="BB71:BJ71">SUM(BB72:BB79)</f>
        <v>0</v>
      </c>
      <c r="BC71" s="52">
        <f t="shared" si="13"/>
        <v>0</v>
      </c>
      <c r="BD71" s="52">
        <f t="shared" si="13"/>
        <v>0</v>
      </c>
      <c r="BE71" s="52">
        <f t="shared" si="13"/>
        <v>0</v>
      </c>
      <c r="BF71" s="52">
        <f t="shared" si="13"/>
        <v>0</v>
      </c>
      <c r="BG71" s="52">
        <f t="shared" si="13"/>
        <v>18</v>
      </c>
      <c r="BH71" s="52">
        <f t="shared" si="13"/>
        <v>14</v>
      </c>
      <c r="BI71" s="52">
        <f t="shared" si="13"/>
        <v>44</v>
      </c>
      <c r="BJ71" s="52">
        <f t="shared" si="13"/>
        <v>0</v>
      </c>
      <c r="BK71" s="191"/>
      <c r="BL71" s="191"/>
      <c r="BM71" s="191"/>
      <c r="BN71" s="55"/>
    </row>
    <row r="72" spans="1:66" s="17" customFormat="1" ht="14.25" customHeight="1">
      <c r="A72" s="12" t="s">
        <v>287</v>
      </c>
      <c r="B72" s="257" t="s">
        <v>247</v>
      </c>
      <c r="C72" s="258"/>
      <c r="D72" s="258"/>
      <c r="E72" s="258"/>
      <c r="F72" s="258"/>
      <c r="G72" s="258"/>
      <c r="H72" s="258"/>
      <c r="I72" s="258"/>
      <c r="J72" s="258"/>
      <c r="K72" s="258"/>
      <c r="L72" s="258"/>
      <c r="M72" s="258"/>
      <c r="N72" s="258"/>
      <c r="O72" s="258"/>
      <c r="P72" s="258"/>
      <c r="Q72" s="258"/>
      <c r="R72" s="258"/>
      <c r="S72" s="258"/>
      <c r="T72" s="258"/>
      <c r="U72" s="258"/>
      <c r="V72" s="258"/>
      <c r="W72" s="258"/>
      <c r="X72" s="258"/>
      <c r="Y72" s="259"/>
      <c r="Z72" s="187"/>
      <c r="AA72" s="188"/>
      <c r="AB72" s="188"/>
      <c r="AC72" s="189"/>
      <c r="AD72" s="187">
        <v>8</v>
      </c>
      <c r="AE72" s="188"/>
      <c r="AF72" s="188"/>
      <c r="AG72" s="189"/>
      <c r="AH72" s="207">
        <v>3</v>
      </c>
      <c r="AI72" s="209"/>
      <c r="AJ72" s="207">
        <v>108</v>
      </c>
      <c r="AK72" s="208"/>
      <c r="AL72" s="208"/>
      <c r="AM72" s="209"/>
      <c r="AN72" s="379">
        <v>14</v>
      </c>
      <c r="AO72" s="380"/>
      <c r="AP72" s="379">
        <v>8</v>
      </c>
      <c r="AQ72" s="380"/>
      <c r="AR72" s="379">
        <v>6</v>
      </c>
      <c r="AS72" s="380"/>
      <c r="AT72" s="379"/>
      <c r="AU72" s="380"/>
      <c r="AV72" s="187">
        <f>AJ72-AN72</f>
        <v>94</v>
      </c>
      <c r="AW72" s="188"/>
      <c r="AX72" s="188"/>
      <c r="AY72" s="189"/>
      <c r="AZ72" s="187"/>
      <c r="BA72" s="189"/>
      <c r="BB72" s="59"/>
      <c r="BC72" s="38"/>
      <c r="BD72" s="38"/>
      <c r="BE72" s="38"/>
      <c r="BF72" s="38"/>
      <c r="BG72" s="38"/>
      <c r="BH72" s="38">
        <v>14</v>
      </c>
      <c r="BI72" s="38"/>
      <c r="BJ72" s="38"/>
      <c r="BK72" s="181" t="s">
        <v>216</v>
      </c>
      <c r="BL72" s="182"/>
      <c r="BM72" s="183"/>
      <c r="BN72" s="55"/>
    </row>
    <row r="73" spans="1:66" s="17" customFormat="1" ht="12.75" customHeight="1">
      <c r="A73" s="12" t="s">
        <v>288</v>
      </c>
      <c r="B73" s="382" t="s">
        <v>241</v>
      </c>
      <c r="C73" s="383"/>
      <c r="D73" s="383"/>
      <c r="E73" s="383"/>
      <c r="F73" s="383"/>
      <c r="G73" s="383"/>
      <c r="H73" s="383"/>
      <c r="I73" s="383"/>
      <c r="J73" s="383"/>
      <c r="K73" s="383"/>
      <c r="L73" s="383"/>
      <c r="M73" s="383"/>
      <c r="N73" s="383"/>
      <c r="O73" s="383"/>
      <c r="P73" s="383"/>
      <c r="Q73" s="383"/>
      <c r="R73" s="383"/>
      <c r="S73" s="383"/>
      <c r="T73" s="383"/>
      <c r="U73" s="383"/>
      <c r="V73" s="383"/>
      <c r="W73" s="383"/>
      <c r="X73" s="383"/>
      <c r="Y73" s="384"/>
      <c r="Z73" s="207"/>
      <c r="AA73" s="208"/>
      <c r="AB73" s="208"/>
      <c r="AC73" s="209"/>
      <c r="AD73" s="207"/>
      <c r="AE73" s="208"/>
      <c r="AF73" s="208"/>
      <c r="AG73" s="209"/>
      <c r="AH73" s="207"/>
      <c r="AI73" s="209"/>
      <c r="AJ73" s="207"/>
      <c r="AK73" s="208"/>
      <c r="AL73" s="208"/>
      <c r="AM73" s="209"/>
      <c r="AN73" s="222"/>
      <c r="AO73" s="223"/>
      <c r="AP73" s="222"/>
      <c r="AQ73" s="223"/>
      <c r="AR73" s="222"/>
      <c r="AS73" s="223"/>
      <c r="AT73" s="222"/>
      <c r="AU73" s="223"/>
      <c r="AV73" s="187"/>
      <c r="AW73" s="188"/>
      <c r="AX73" s="188"/>
      <c r="AY73" s="189"/>
      <c r="AZ73" s="207"/>
      <c r="BA73" s="209"/>
      <c r="BB73" s="13"/>
      <c r="BC73" s="12"/>
      <c r="BD73" s="12"/>
      <c r="BE73" s="12"/>
      <c r="BF73" s="12"/>
      <c r="BG73" s="12"/>
      <c r="BH73" s="12"/>
      <c r="BI73" s="12"/>
      <c r="BJ73" s="12"/>
      <c r="BK73" s="196" t="s">
        <v>216</v>
      </c>
      <c r="BL73" s="197"/>
      <c r="BM73" s="198"/>
      <c r="BN73" s="55"/>
    </row>
    <row r="74" spans="1:65" s="17" customFormat="1" ht="12.75" customHeight="1">
      <c r="A74" s="12" t="s">
        <v>237</v>
      </c>
      <c r="B74" s="257" t="s">
        <v>242</v>
      </c>
      <c r="C74" s="258"/>
      <c r="D74" s="258"/>
      <c r="E74" s="258"/>
      <c r="F74" s="258"/>
      <c r="G74" s="258"/>
      <c r="H74" s="258"/>
      <c r="I74" s="258"/>
      <c r="J74" s="258"/>
      <c r="K74" s="258"/>
      <c r="L74" s="258"/>
      <c r="M74" s="258"/>
      <c r="N74" s="258"/>
      <c r="O74" s="258"/>
      <c r="P74" s="258"/>
      <c r="Q74" s="258"/>
      <c r="R74" s="258"/>
      <c r="S74" s="258"/>
      <c r="T74" s="258"/>
      <c r="U74" s="258"/>
      <c r="V74" s="258"/>
      <c r="W74" s="258"/>
      <c r="X74" s="258"/>
      <c r="Y74" s="259"/>
      <c r="Z74" s="207">
        <v>7</v>
      </c>
      <c r="AA74" s="208"/>
      <c r="AB74" s="208"/>
      <c r="AC74" s="209"/>
      <c r="AD74" s="207"/>
      <c r="AE74" s="208"/>
      <c r="AF74" s="208"/>
      <c r="AG74" s="209"/>
      <c r="AH74" s="207">
        <v>4</v>
      </c>
      <c r="AI74" s="209"/>
      <c r="AJ74" s="207">
        <v>144</v>
      </c>
      <c r="AK74" s="208"/>
      <c r="AL74" s="208"/>
      <c r="AM74" s="209"/>
      <c r="AN74" s="222">
        <v>18</v>
      </c>
      <c r="AO74" s="223"/>
      <c r="AP74" s="222">
        <v>10</v>
      </c>
      <c r="AQ74" s="223"/>
      <c r="AR74" s="222">
        <v>8</v>
      </c>
      <c r="AS74" s="223"/>
      <c r="AT74" s="222"/>
      <c r="AU74" s="223"/>
      <c r="AV74" s="187">
        <f>AJ74-AN74</f>
        <v>126</v>
      </c>
      <c r="AW74" s="188"/>
      <c r="AX74" s="188"/>
      <c r="AY74" s="189"/>
      <c r="AZ74" s="207"/>
      <c r="BA74" s="209"/>
      <c r="BB74" s="13"/>
      <c r="BC74" s="12"/>
      <c r="BD74" s="12"/>
      <c r="BE74" s="12"/>
      <c r="BF74" s="12"/>
      <c r="BG74" s="12">
        <v>18</v>
      </c>
      <c r="BH74" s="12"/>
      <c r="BI74" s="12"/>
      <c r="BJ74" s="12"/>
      <c r="BK74" s="196" t="s">
        <v>107</v>
      </c>
      <c r="BL74" s="197"/>
      <c r="BM74" s="198"/>
    </row>
    <row r="75" spans="1:65" s="17" customFormat="1" ht="15.75" customHeight="1">
      <c r="A75" s="12" t="s">
        <v>238</v>
      </c>
      <c r="B75" s="254" t="s">
        <v>243</v>
      </c>
      <c r="C75" s="255"/>
      <c r="D75" s="255"/>
      <c r="E75" s="255"/>
      <c r="F75" s="255"/>
      <c r="G75" s="255"/>
      <c r="H75" s="255"/>
      <c r="I75" s="255"/>
      <c r="J75" s="255"/>
      <c r="K75" s="255"/>
      <c r="L75" s="255"/>
      <c r="M75" s="255"/>
      <c r="N75" s="255"/>
      <c r="O75" s="255"/>
      <c r="P75" s="255"/>
      <c r="Q75" s="255"/>
      <c r="R75" s="255"/>
      <c r="S75" s="255"/>
      <c r="T75" s="255"/>
      <c r="U75" s="255"/>
      <c r="V75" s="255"/>
      <c r="W75" s="255"/>
      <c r="X75" s="255"/>
      <c r="Y75" s="256"/>
      <c r="Z75" s="207"/>
      <c r="AA75" s="208"/>
      <c r="AB75" s="208"/>
      <c r="AC75" s="209"/>
      <c r="AD75" s="207"/>
      <c r="AE75" s="208"/>
      <c r="AF75" s="208"/>
      <c r="AG75" s="209"/>
      <c r="AH75" s="207"/>
      <c r="AI75" s="209"/>
      <c r="AJ75" s="207"/>
      <c r="AK75" s="208"/>
      <c r="AL75" s="208"/>
      <c r="AM75" s="209"/>
      <c r="AN75" s="222"/>
      <c r="AO75" s="223"/>
      <c r="AP75" s="222"/>
      <c r="AQ75" s="223"/>
      <c r="AR75" s="222"/>
      <c r="AS75" s="223"/>
      <c r="AT75" s="222"/>
      <c r="AU75" s="223"/>
      <c r="AV75" s="187"/>
      <c r="AW75" s="188"/>
      <c r="AX75" s="188"/>
      <c r="AY75" s="189"/>
      <c r="AZ75" s="207"/>
      <c r="BA75" s="209"/>
      <c r="BB75" s="13"/>
      <c r="BC75" s="12"/>
      <c r="BD75" s="12"/>
      <c r="BE75" s="12"/>
      <c r="BF75" s="12"/>
      <c r="BG75" s="12"/>
      <c r="BH75" s="12"/>
      <c r="BI75" s="12"/>
      <c r="BJ75" s="12"/>
      <c r="BK75" s="181" t="s">
        <v>107</v>
      </c>
      <c r="BL75" s="182"/>
      <c r="BM75" s="183"/>
    </row>
    <row r="76" spans="1:65" s="17" customFormat="1" ht="12.75" customHeight="1">
      <c r="A76" s="12" t="s">
        <v>239</v>
      </c>
      <c r="B76" s="257" t="s">
        <v>244</v>
      </c>
      <c r="C76" s="258"/>
      <c r="D76" s="258"/>
      <c r="E76" s="258"/>
      <c r="F76" s="258"/>
      <c r="G76" s="258"/>
      <c r="H76" s="258"/>
      <c r="I76" s="258"/>
      <c r="J76" s="258"/>
      <c r="K76" s="258"/>
      <c r="L76" s="258"/>
      <c r="M76" s="258"/>
      <c r="N76" s="258"/>
      <c r="O76" s="258"/>
      <c r="P76" s="258"/>
      <c r="Q76" s="258"/>
      <c r="R76" s="258"/>
      <c r="S76" s="258"/>
      <c r="T76" s="258"/>
      <c r="U76" s="258"/>
      <c r="V76" s="258"/>
      <c r="W76" s="258"/>
      <c r="X76" s="258"/>
      <c r="Y76" s="259"/>
      <c r="Z76" s="207">
        <v>9</v>
      </c>
      <c r="AA76" s="208"/>
      <c r="AB76" s="208"/>
      <c r="AC76" s="209"/>
      <c r="AD76" s="207"/>
      <c r="AE76" s="208"/>
      <c r="AF76" s="208"/>
      <c r="AG76" s="209"/>
      <c r="AH76" s="207">
        <v>5</v>
      </c>
      <c r="AI76" s="209"/>
      <c r="AJ76" s="207">
        <v>180</v>
      </c>
      <c r="AK76" s="208"/>
      <c r="AL76" s="208"/>
      <c r="AM76" s="209"/>
      <c r="AN76" s="222">
        <v>22</v>
      </c>
      <c r="AO76" s="223"/>
      <c r="AP76" s="222">
        <v>12</v>
      </c>
      <c r="AQ76" s="223"/>
      <c r="AR76" s="196">
        <v>10</v>
      </c>
      <c r="AS76" s="198"/>
      <c r="AT76" s="222"/>
      <c r="AU76" s="223"/>
      <c r="AV76" s="187">
        <f>AJ76-AN76</f>
        <v>158</v>
      </c>
      <c r="AW76" s="188"/>
      <c r="AX76" s="188"/>
      <c r="AY76" s="189"/>
      <c r="AZ76" s="207"/>
      <c r="BA76" s="209"/>
      <c r="BB76" s="13"/>
      <c r="BC76" s="12"/>
      <c r="BD76" s="12"/>
      <c r="BE76" s="12"/>
      <c r="BF76" s="12"/>
      <c r="BG76" s="12"/>
      <c r="BH76" s="12"/>
      <c r="BI76" s="12">
        <v>22</v>
      </c>
      <c r="BJ76" s="12"/>
      <c r="BK76" s="196" t="s">
        <v>218</v>
      </c>
      <c r="BL76" s="197"/>
      <c r="BM76" s="198"/>
    </row>
    <row r="77" spans="1:65" s="17" customFormat="1" ht="12.75" customHeight="1">
      <c r="A77" s="12" t="s">
        <v>240</v>
      </c>
      <c r="B77" s="257" t="s">
        <v>245</v>
      </c>
      <c r="C77" s="258"/>
      <c r="D77" s="258"/>
      <c r="E77" s="258"/>
      <c r="F77" s="258"/>
      <c r="G77" s="258"/>
      <c r="H77" s="258"/>
      <c r="I77" s="258"/>
      <c r="J77" s="258"/>
      <c r="K77" s="258"/>
      <c r="L77" s="258"/>
      <c r="M77" s="258"/>
      <c r="N77" s="258"/>
      <c r="O77" s="258"/>
      <c r="P77" s="258"/>
      <c r="Q77" s="258"/>
      <c r="R77" s="258"/>
      <c r="S77" s="258"/>
      <c r="T77" s="258"/>
      <c r="U77" s="258"/>
      <c r="V77" s="258"/>
      <c r="W77" s="258"/>
      <c r="X77" s="258"/>
      <c r="Y77" s="259"/>
      <c r="Z77" s="207"/>
      <c r="AA77" s="208"/>
      <c r="AB77" s="208"/>
      <c r="AC77" s="209"/>
      <c r="AD77" s="207"/>
      <c r="AE77" s="208"/>
      <c r="AF77" s="208"/>
      <c r="AG77" s="209"/>
      <c r="AH77" s="207"/>
      <c r="AI77" s="209"/>
      <c r="AJ77" s="207"/>
      <c r="AK77" s="208"/>
      <c r="AL77" s="208"/>
      <c r="AM77" s="209"/>
      <c r="AN77" s="222"/>
      <c r="AO77" s="223"/>
      <c r="AP77" s="222"/>
      <c r="AQ77" s="223"/>
      <c r="AR77" s="222"/>
      <c r="AS77" s="223"/>
      <c r="AT77" s="222"/>
      <c r="AU77" s="223"/>
      <c r="AV77" s="187"/>
      <c r="AW77" s="188"/>
      <c r="AX77" s="188"/>
      <c r="AY77" s="189"/>
      <c r="AZ77" s="207"/>
      <c r="BA77" s="209"/>
      <c r="BB77" s="13"/>
      <c r="BC77" s="12"/>
      <c r="BD77" s="12"/>
      <c r="BE77" s="12"/>
      <c r="BF77" s="12"/>
      <c r="BG77" s="12"/>
      <c r="BH77" s="12"/>
      <c r="BI77" s="12"/>
      <c r="BJ77" s="12"/>
      <c r="BK77" s="181" t="s">
        <v>216</v>
      </c>
      <c r="BL77" s="182"/>
      <c r="BM77" s="183"/>
    </row>
    <row r="78" spans="1:65" s="17" customFormat="1" ht="12.75" customHeight="1">
      <c r="A78" s="12" t="s">
        <v>113</v>
      </c>
      <c r="B78" s="257" t="s">
        <v>279</v>
      </c>
      <c r="C78" s="258"/>
      <c r="D78" s="258"/>
      <c r="E78" s="258"/>
      <c r="F78" s="258"/>
      <c r="G78" s="258"/>
      <c r="H78" s="258"/>
      <c r="I78" s="258"/>
      <c r="J78" s="258"/>
      <c r="K78" s="258"/>
      <c r="L78" s="258"/>
      <c r="M78" s="258"/>
      <c r="N78" s="258"/>
      <c r="O78" s="258"/>
      <c r="P78" s="258"/>
      <c r="Q78" s="258"/>
      <c r="R78" s="258"/>
      <c r="S78" s="258"/>
      <c r="T78" s="258"/>
      <c r="U78" s="258"/>
      <c r="V78" s="258"/>
      <c r="W78" s="258"/>
      <c r="X78" s="258"/>
      <c r="Y78" s="259"/>
      <c r="Z78" s="207"/>
      <c r="AA78" s="208"/>
      <c r="AB78" s="208"/>
      <c r="AC78" s="209"/>
      <c r="AD78" s="207" t="s">
        <v>283</v>
      </c>
      <c r="AE78" s="208"/>
      <c r="AF78" s="208"/>
      <c r="AG78" s="209"/>
      <c r="AH78" s="207">
        <v>5</v>
      </c>
      <c r="AI78" s="209"/>
      <c r="AJ78" s="207">
        <v>180</v>
      </c>
      <c r="AK78" s="208"/>
      <c r="AL78" s="208"/>
      <c r="AM78" s="209"/>
      <c r="AN78" s="222">
        <v>22</v>
      </c>
      <c r="AO78" s="223"/>
      <c r="AP78" s="222">
        <v>12</v>
      </c>
      <c r="AQ78" s="223"/>
      <c r="AR78" s="196"/>
      <c r="AS78" s="198"/>
      <c r="AT78" s="222">
        <v>10</v>
      </c>
      <c r="AU78" s="223"/>
      <c r="AV78" s="187">
        <f>AJ78-AN78</f>
        <v>158</v>
      </c>
      <c r="AW78" s="188"/>
      <c r="AX78" s="188"/>
      <c r="AY78" s="189"/>
      <c r="AZ78" s="207"/>
      <c r="BA78" s="209"/>
      <c r="BB78" s="13"/>
      <c r="BC78" s="12"/>
      <c r="BD78" s="12"/>
      <c r="BE78" s="12"/>
      <c r="BF78" s="12"/>
      <c r="BG78" s="12"/>
      <c r="BH78" s="12"/>
      <c r="BI78" s="12">
        <v>22</v>
      </c>
      <c r="BJ78" s="12"/>
      <c r="BK78" s="196" t="s">
        <v>216</v>
      </c>
      <c r="BL78" s="197"/>
      <c r="BM78" s="198"/>
    </row>
    <row r="79" spans="1:65" s="17" customFormat="1" ht="12.75" customHeight="1">
      <c r="A79" s="12" t="s">
        <v>114</v>
      </c>
      <c r="B79" s="257" t="s">
        <v>246</v>
      </c>
      <c r="C79" s="258"/>
      <c r="D79" s="258"/>
      <c r="E79" s="258"/>
      <c r="F79" s="258"/>
      <c r="G79" s="258"/>
      <c r="H79" s="258"/>
      <c r="I79" s="258"/>
      <c r="J79" s="258"/>
      <c r="K79" s="258"/>
      <c r="L79" s="258"/>
      <c r="M79" s="258"/>
      <c r="N79" s="258"/>
      <c r="O79" s="258"/>
      <c r="P79" s="258"/>
      <c r="Q79" s="258"/>
      <c r="R79" s="258"/>
      <c r="S79" s="258"/>
      <c r="T79" s="258"/>
      <c r="U79" s="258"/>
      <c r="V79" s="258"/>
      <c r="W79" s="258"/>
      <c r="X79" s="258"/>
      <c r="Y79" s="259"/>
      <c r="Z79" s="207"/>
      <c r="AA79" s="208"/>
      <c r="AB79" s="208"/>
      <c r="AC79" s="209"/>
      <c r="AD79" s="207"/>
      <c r="AE79" s="208"/>
      <c r="AF79" s="208"/>
      <c r="AG79" s="209"/>
      <c r="AH79" s="207"/>
      <c r="AI79" s="209"/>
      <c r="AJ79" s="207"/>
      <c r="AK79" s="208"/>
      <c r="AL79" s="208"/>
      <c r="AM79" s="209"/>
      <c r="AN79" s="222"/>
      <c r="AO79" s="223"/>
      <c r="AP79" s="222"/>
      <c r="AQ79" s="223"/>
      <c r="AR79" s="222"/>
      <c r="AS79" s="223"/>
      <c r="AT79" s="222"/>
      <c r="AU79" s="223"/>
      <c r="AV79" s="187"/>
      <c r="AW79" s="188"/>
      <c r="AX79" s="188"/>
      <c r="AY79" s="189"/>
      <c r="AZ79" s="207"/>
      <c r="BA79" s="209"/>
      <c r="BB79" s="13"/>
      <c r="BC79" s="12"/>
      <c r="BD79" s="12"/>
      <c r="BE79" s="12"/>
      <c r="BF79" s="12"/>
      <c r="BG79" s="12"/>
      <c r="BH79" s="12"/>
      <c r="BI79" s="12"/>
      <c r="BJ79" s="12"/>
      <c r="BK79" s="181" t="s">
        <v>216</v>
      </c>
      <c r="BL79" s="182"/>
      <c r="BM79" s="183"/>
    </row>
    <row r="80" spans="1:66" s="17" customFormat="1" ht="12.75" customHeight="1">
      <c r="A80" s="12" t="s">
        <v>205</v>
      </c>
      <c r="B80" s="202" t="s">
        <v>234</v>
      </c>
      <c r="C80" s="203"/>
      <c r="D80" s="203"/>
      <c r="E80" s="203"/>
      <c r="F80" s="203"/>
      <c r="G80" s="203"/>
      <c r="H80" s="203"/>
      <c r="I80" s="203"/>
      <c r="J80" s="203"/>
      <c r="K80" s="203"/>
      <c r="L80" s="203"/>
      <c r="M80" s="203"/>
      <c r="N80" s="203"/>
      <c r="O80" s="203"/>
      <c r="P80" s="203"/>
      <c r="Q80" s="203"/>
      <c r="R80" s="203"/>
      <c r="S80" s="203"/>
      <c r="T80" s="203"/>
      <c r="U80" s="203"/>
      <c r="V80" s="203"/>
      <c r="W80" s="203"/>
      <c r="X80" s="203"/>
      <c r="Y80" s="204"/>
      <c r="Z80" s="196"/>
      <c r="AA80" s="197"/>
      <c r="AB80" s="197"/>
      <c r="AC80" s="198"/>
      <c r="AD80" s="207">
        <v>7</v>
      </c>
      <c r="AE80" s="208"/>
      <c r="AF80" s="208"/>
      <c r="AG80" s="209"/>
      <c r="AH80" s="196">
        <v>2</v>
      </c>
      <c r="AI80" s="198"/>
      <c r="AJ80" s="196">
        <v>72</v>
      </c>
      <c r="AK80" s="197"/>
      <c r="AL80" s="197"/>
      <c r="AM80" s="198"/>
      <c r="AN80" s="247">
        <v>10</v>
      </c>
      <c r="AO80" s="248"/>
      <c r="AP80" s="247">
        <v>6</v>
      </c>
      <c r="AQ80" s="248"/>
      <c r="AR80" s="196">
        <v>4</v>
      </c>
      <c r="AS80" s="198"/>
      <c r="AT80" s="247"/>
      <c r="AU80" s="248"/>
      <c r="AV80" s="207">
        <f>AJ80-AN80</f>
        <v>62</v>
      </c>
      <c r="AW80" s="208"/>
      <c r="AX80" s="208"/>
      <c r="AY80" s="209"/>
      <c r="AZ80" s="196"/>
      <c r="BA80" s="198"/>
      <c r="BB80" s="51"/>
      <c r="BC80" s="34"/>
      <c r="BD80" s="34"/>
      <c r="BE80" s="34"/>
      <c r="BF80" s="34"/>
      <c r="BG80" s="34">
        <v>10</v>
      </c>
      <c r="BH80" s="34"/>
      <c r="BI80" s="12"/>
      <c r="BJ80" s="12"/>
      <c r="BK80" s="196" t="s">
        <v>109</v>
      </c>
      <c r="BL80" s="197"/>
      <c r="BM80" s="198"/>
      <c r="BN80" s="55"/>
    </row>
    <row r="81" spans="1:66" s="17" customFormat="1" ht="12.75" customHeight="1">
      <c r="A81" s="12" t="s">
        <v>206</v>
      </c>
      <c r="B81" s="202" t="s">
        <v>286</v>
      </c>
      <c r="C81" s="203"/>
      <c r="D81" s="203"/>
      <c r="E81" s="203"/>
      <c r="F81" s="203"/>
      <c r="G81" s="203"/>
      <c r="H81" s="203"/>
      <c r="I81" s="203"/>
      <c r="J81" s="203"/>
      <c r="K81" s="203"/>
      <c r="L81" s="203"/>
      <c r="M81" s="203"/>
      <c r="N81" s="203"/>
      <c r="O81" s="203"/>
      <c r="P81" s="203"/>
      <c r="Q81" s="203"/>
      <c r="R81" s="203"/>
      <c r="S81" s="203"/>
      <c r="T81" s="203"/>
      <c r="U81" s="203"/>
      <c r="V81" s="203"/>
      <c r="W81" s="203"/>
      <c r="X81" s="203"/>
      <c r="Y81" s="204"/>
      <c r="Z81" s="196"/>
      <c r="AA81" s="197"/>
      <c r="AB81" s="197"/>
      <c r="AC81" s="198"/>
      <c r="AD81" s="207"/>
      <c r="AE81" s="208"/>
      <c r="AF81" s="208"/>
      <c r="AG81" s="209"/>
      <c r="AH81" s="196"/>
      <c r="AI81" s="198"/>
      <c r="AJ81" s="196"/>
      <c r="AK81" s="197"/>
      <c r="AL81" s="197"/>
      <c r="AM81" s="198"/>
      <c r="AN81" s="247"/>
      <c r="AO81" s="248"/>
      <c r="AP81" s="247"/>
      <c r="AQ81" s="248"/>
      <c r="AR81" s="196"/>
      <c r="AS81" s="198"/>
      <c r="AT81" s="247"/>
      <c r="AU81" s="248"/>
      <c r="AV81" s="207"/>
      <c r="AW81" s="208"/>
      <c r="AX81" s="208"/>
      <c r="AY81" s="209"/>
      <c r="AZ81" s="196"/>
      <c r="BA81" s="198"/>
      <c r="BB81" s="51"/>
      <c r="BC81" s="34"/>
      <c r="BD81" s="34"/>
      <c r="BE81" s="34"/>
      <c r="BF81" s="34"/>
      <c r="BG81" s="34"/>
      <c r="BH81" s="34"/>
      <c r="BI81" s="12"/>
      <c r="BJ81" s="12"/>
      <c r="BK81" s="196" t="s">
        <v>109</v>
      </c>
      <c r="BL81" s="197"/>
      <c r="BM81" s="198"/>
      <c r="BN81" s="55"/>
    </row>
    <row r="82" spans="1:66" ht="12.75" customHeight="1">
      <c r="A82" s="33"/>
      <c r="B82" s="249" t="s">
        <v>54</v>
      </c>
      <c r="C82" s="250"/>
      <c r="D82" s="250"/>
      <c r="E82" s="250"/>
      <c r="F82" s="250"/>
      <c r="G82" s="250"/>
      <c r="H82" s="250"/>
      <c r="I82" s="250"/>
      <c r="J82" s="250"/>
      <c r="K82" s="250"/>
      <c r="L82" s="250"/>
      <c r="M82" s="250"/>
      <c r="N82" s="250"/>
      <c r="O82" s="250"/>
      <c r="P82" s="250"/>
      <c r="Q82" s="250"/>
      <c r="R82" s="250"/>
      <c r="S82" s="250"/>
      <c r="T82" s="250"/>
      <c r="U82" s="250"/>
      <c r="V82" s="250"/>
      <c r="W82" s="250"/>
      <c r="X82" s="250"/>
      <c r="Y82" s="250"/>
      <c r="Z82" s="250"/>
      <c r="AA82" s="250"/>
      <c r="AB82" s="250"/>
      <c r="AC82" s="250"/>
      <c r="AD82" s="250"/>
      <c r="AE82" s="250"/>
      <c r="AF82" s="250"/>
      <c r="AG82" s="251"/>
      <c r="AH82" s="252">
        <f>SUM(AH15,AH31,AH50)</f>
        <v>214</v>
      </c>
      <c r="AI82" s="253"/>
      <c r="AJ82" s="224">
        <f>SUM(AJ15,AJ31,AJ50)</f>
        <v>7704</v>
      </c>
      <c r="AK82" s="193"/>
      <c r="AL82" s="193"/>
      <c r="AM82" s="225"/>
      <c r="AN82" s="224">
        <f>SUM(AN15,AN31,AN50)</f>
        <v>968</v>
      </c>
      <c r="AO82" s="225"/>
      <c r="AP82" s="224">
        <f>SUM(AP15,AP31,AP50)</f>
        <v>502</v>
      </c>
      <c r="AQ82" s="225"/>
      <c r="AR82" s="224">
        <f>SUM(AR15,AR31,AR50)</f>
        <v>184</v>
      </c>
      <c r="AS82" s="225"/>
      <c r="AT82" s="224">
        <f>SUM(AT15,AT31,AT50)</f>
        <v>282</v>
      </c>
      <c r="AU82" s="225"/>
      <c r="AV82" s="224">
        <v>6746</v>
      </c>
      <c r="AW82" s="193"/>
      <c r="AX82" s="193"/>
      <c r="AY82" s="225"/>
      <c r="AZ82" s="381">
        <f>SUM(AZ15,AZ31,AZ50)</f>
        <v>36</v>
      </c>
      <c r="BA82" s="381"/>
      <c r="BB82" s="125">
        <f aca="true" t="shared" si="14" ref="BB82:BJ82">SUM(BB15,BB31,BB50)</f>
        <v>110</v>
      </c>
      <c r="BC82" s="125">
        <f t="shared" si="14"/>
        <v>120</v>
      </c>
      <c r="BD82" s="125">
        <f t="shared" si="14"/>
        <v>112</v>
      </c>
      <c r="BE82" s="125">
        <f t="shared" si="14"/>
        <v>120</v>
      </c>
      <c r="BF82" s="125">
        <f t="shared" si="14"/>
        <v>122</v>
      </c>
      <c r="BG82" s="125">
        <f t="shared" si="14"/>
        <v>108</v>
      </c>
      <c r="BH82" s="125">
        <f t="shared" si="14"/>
        <v>130</v>
      </c>
      <c r="BI82" s="125">
        <f t="shared" si="14"/>
        <v>122</v>
      </c>
      <c r="BJ82" s="125">
        <f t="shared" si="14"/>
        <v>0</v>
      </c>
      <c r="BK82" s="191"/>
      <c r="BL82" s="191"/>
      <c r="BM82" s="191"/>
      <c r="BN82" s="55"/>
    </row>
    <row r="83" spans="1:66" s="17" customFormat="1" ht="12.75" customHeight="1">
      <c r="A83" s="54"/>
      <c r="B83" s="242"/>
      <c r="C83" s="243"/>
      <c r="D83" s="243"/>
      <c r="E83" s="243"/>
      <c r="F83" s="243"/>
      <c r="G83" s="243"/>
      <c r="H83" s="243"/>
      <c r="I83" s="243"/>
      <c r="J83" s="243"/>
      <c r="K83" s="243"/>
      <c r="L83" s="243"/>
      <c r="M83" s="243"/>
      <c r="N83" s="243"/>
      <c r="O83" s="243"/>
      <c r="P83" s="243"/>
      <c r="Q83" s="243"/>
      <c r="R83" s="243"/>
      <c r="S83" s="243"/>
      <c r="T83" s="243"/>
      <c r="U83" s="243"/>
      <c r="V83" s="243"/>
      <c r="W83" s="243"/>
      <c r="X83" s="243"/>
      <c r="Y83" s="244"/>
      <c r="Z83" s="245"/>
      <c r="AA83" s="245"/>
      <c r="AB83" s="245"/>
      <c r="AC83" s="245"/>
      <c r="AD83" s="246"/>
      <c r="AE83" s="245"/>
      <c r="AF83" s="245"/>
      <c r="AG83" s="245"/>
      <c r="AH83" s="240"/>
      <c r="AI83" s="241"/>
      <c r="AJ83" s="207"/>
      <c r="AK83" s="208"/>
      <c r="AL83" s="208"/>
      <c r="AM83" s="209"/>
      <c r="AN83" s="222"/>
      <c r="AO83" s="223"/>
      <c r="AP83" s="222"/>
      <c r="AQ83" s="223"/>
      <c r="AR83" s="222"/>
      <c r="AS83" s="223"/>
      <c r="AT83" s="222"/>
      <c r="AU83" s="223"/>
      <c r="AV83" s="207"/>
      <c r="AW83" s="208"/>
      <c r="AX83" s="208"/>
      <c r="AY83" s="209"/>
      <c r="AZ83" s="245"/>
      <c r="BA83" s="245"/>
      <c r="BB83" s="12"/>
      <c r="BC83" s="50"/>
      <c r="BD83" s="12"/>
      <c r="BE83" s="12"/>
      <c r="BF83" s="12"/>
      <c r="BG83" s="12"/>
      <c r="BH83" s="12"/>
      <c r="BI83" s="12"/>
      <c r="BJ83" s="12"/>
      <c r="BK83" s="191"/>
      <c r="BL83" s="191"/>
      <c r="BM83" s="191"/>
      <c r="BN83" s="55"/>
    </row>
    <row r="84" spans="1:66" s="67" customFormat="1" ht="12.75" customHeight="1">
      <c r="A84" s="68" t="s">
        <v>130</v>
      </c>
      <c r="B84" s="199" t="s">
        <v>289</v>
      </c>
      <c r="C84" s="194"/>
      <c r="D84" s="194"/>
      <c r="E84" s="194"/>
      <c r="F84" s="194"/>
      <c r="G84" s="194"/>
      <c r="H84" s="194"/>
      <c r="I84" s="194"/>
      <c r="J84" s="194"/>
      <c r="K84" s="194"/>
      <c r="L84" s="194"/>
      <c r="M84" s="194"/>
      <c r="N84" s="194"/>
      <c r="O84" s="194"/>
      <c r="P84" s="194"/>
      <c r="Q84" s="194"/>
      <c r="R84" s="194"/>
      <c r="S84" s="194"/>
      <c r="T84" s="194"/>
      <c r="U84" s="194"/>
      <c r="V84" s="194"/>
      <c r="W84" s="194"/>
      <c r="X84" s="194"/>
      <c r="Y84" s="195"/>
      <c r="Z84" s="201" t="s">
        <v>14</v>
      </c>
      <c r="AA84" s="201"/>
      <c r="AB84" s="201"/>
      <c r="AC84" s="201"/>
      <c r="AD84" s="184" t="s">
        <v>290</v>
      </c>
      <c r="AE84" s="184"/>
      <c r="AF84" s="184"/>
      <c r="AG84" s="184"/>
      <c r="AH84" s="185">
        <v>2</v>
      </c>
      <c r="AI84" s="186"/>
      <c r="AJ84" s="205">
        <v>72</v>
      </c>
      <c r="AK84" s="206"/>
      <c r="AL84" s="206"/>
      <c r="AM84" s="200"/>
      <c r="AN84" s="210">
        <v>10</v>
      </c>
      <c r="AO84" s="211"/>
      <c r="AP84" s="210">
        <v>10</v>
      </c>
      <c r="AQ84" s="211"/>
      <c r="AR84" s="210"/>
      <c r="AS84" s="211"/>
      <c r="AT84" s="210"/>
      <c r="AU84" s="211"/>
      <c r="AV84" s="205">
        <f>AJ84-AN84</f>
        <v>62</v>
      </c>
      <c r="AW84" s="206"/>
      <c r="AX84" s="206"/>
      <c r="AY84" s="200"/>
      <c r="AZ84" s="201">
        <v>2</v>
      </c>
      <c r="BA84" s="201"/>
      <c r="BB84" s="64">
        <v>2</v>
      </c>
      <c r="BC84" s="65">
        <v>2</v>
      </c>
      <c r="BD84" s="64">
        <v>2</v>
      </c>
      <c r="BE84" s="64">
        <v>2</v>
      </c>
      <c r="BF84" s="64"/>
      <c r="BG84" s="64"/>
      <c r="BH84" s="64"/>
      <c r="BI84" s="64"/>
      <c r="BJ84" s="64" t="s">
        <v>96</v>
      </c>
      <c r="BK84" s="201" t="s">
        <v>291</v>
      </c>
      <c r="BL84" s="201"/>
      <c r="BM84" s="201"/>
      <c r="BN84" s="66"/>
    </row>
    <row r="85" spans="1:66" s="67" customFormat="1" ht="12.75" customHeight="1">
      <c r="A85" s="68" t="s">
        <v>131</v>
      </c>
      <c r="B85" s="199" t="s">
        <v>119</v>
      </c>
      <c r="C85" s="194"/>
      <c r="D85" s="194"/>
      <c r="E85" s="194"/>
      <c r="F85" s="194"/>
      <c r="G85" s="194"/>
      <c r="H85" s="194"/>
      <c r="I85" s="194"/>
      <c r="J85" s="194"/>
      <c r="K85" s="194"/>
      <c r="L85" s="194"/>
      <c r="M85" s="194"/>
      <c r="N85" s="194"/>
      <c r="O85" s="194"/>
      <c r="P85" s="194"/>
      <c r="Q85" s="194"/>
      <c r="R85" s="194"/>
      <c r="S85" s="194"/>
      <c r="T85" s="194"/>
      <c r="U85" s="194"/>
      <c r="V85" s="194"/>
      <c r="W85" s="194"/>
      <c r="X85" s="194"/>
      <c r="Y85" s="195"/>
      <c r="Z85" s="201" t="s">
        <v>14</v>
      </c>
      <c r="AA85" s="201"/>
      <c r="AB85" s="201"/>
      <c r="AC85" s="201"/>
      <c r="AD85" s="226">
        <v>10</v>
      </c>
      <c r="AE85" s="226"/>
      <c r="AF85" s="226"/>
      <c r="AG85" s="226"/>
      <c r="AH85" s="185">
        <v>12</v>
      </c>
      <c r="AI85" s="186"/>
      <c r="AJ85" s="205">
        <v>432</v>
      </c>
      <c r="AK85" s="206"/>
      <c r="AL85" s="206"/>
      <c r="AM85" s="200"/>
      <c r="AN85" s="210"/>
      <c r="AO85" s="211"/>
      <c r="AP85" s="210"/>
      <c r="AQ85" s="211"/>
      <c r="AR85" s="210"/>
      <c r="AS85" s="211"/>
      <c r="AT85" s="210"/>
      <c r="AU85" s="211"/>
      <c r="AV85" s="205">
        <v>432</v>
      </c>
      <c r="AW85" s="206"/>
      <c r="AX85" s="206"/>
      <c r="AY85" s="200"/>
      <c r="AZ85" s="201"/>
      <c r="BA85" s="201"/>
      <c r="BB85" s="64"/>
      <c r="BC85" s="65"/>
      <c r="BD85" s="64"/>
      <c r="BE85" s="64"/>
      <c r="BF85" s="64"/>
      <c r="BG85" s="64"/>
      <c r="BH85" s="64"/>
      <c r="BI85" s="64"/>
      <c r="BJ85" s="64" t="s">
        <v>96</v>
      </c>
      <c r="BK85" s="201" t="s">
        <v>216</v>
      </c>
      <c r="BL85" s="201"/>
      <c r="BM85" s="201"/>
      <c r="BN85" s="66"/>
    </row>
    <row r="86" spans="1:66" s="67" customFormat="1" ht="12.75" customHeight="1">
      <c r="A86" s="68" t="s">
        <v>292</v>
      </c>
      <c r="B86" s="199" t="s">
        <v>120</v>
      </c>
      <c r="C86" s="194"/>
      <c r="D86" s="194"/>
      <c r="E86" s="194"/>
      <c r="F86" s="194"/>
      <c r="G86" s="194"/>
      <c r="H86" s="194"/>
      <c r="I86" s="194"/>
      <c r="J86" s="194"/>
      <c r="K86" s="194"/>
      <c r="L86" s="194"/>
      <c r="M86" s="194"/>
      <c r="N86" s="194"/>
      <c r="O86" s="194"/>
      <c r="P86" s="194"/>
      <c r="Q86" s="194"/>
      <c r="R86" s="194"/>
      <c r="S86" s="194"/>
      <c r="T86" s="194"/>
      <c r="U86" s="194"/>
      <c r="V86" s="194"/>
      <c r="W86" s="194"/>
      <c r="X86" s="194"/>
      <c r="Y86" s="195"/>
      <c r="Z86" s="201" t="s">
        <v>14</v>
      </c>
      <c r="AA86" s="201"/>
      <c r="AB86" s="201"/>
      <c r="AC86" s="201"/>
      <c r="AD86" s="226">
        <v>10</v>
      </c>
      <c r="AE86" s="226"/>
      <c r="AF86" s="226"/>
      <c r="AG86" s="226"/>
      <c r="AH86" s="185">
        <v>12</v>
      </c>
      <c r="AI86" s="186"/>
      <c r="AJ86" s="205">
        <v>432</v>
      </c>
      <c r="AK86" s="206"/>
      <c r="AL86" s="206"/>
      <c r="AM86" s="200"/>
      <c r="AN86" s="210"/>
      <c r="AO86" s="211"/>
      <c r="AP86" s="210"/>
      <c r="AQ86" s="211"/>
      <c r="AR86" s="210"/>
      <c r="AS86" s="211"/>
      <c r="AT86" s="210"/>
      <c r="AU86" s="211"/>
      <c r="AV86" s="205">
        <v>432</v>
      </c>
      <c r="AW86" s="206"/>
      <c r="AX86" s="206"/>
      <c r="AY86" s="200"/>
      <c r="AZ86" s="201"/>
      <c r="BA86" s="201"/>
      <c r="BB86" s="64"/>
      <c r="BC86" s="65"/>
      <c r="BD86" s="64"/>
      <c r="BE86" s="64"/>
      <c r="BF86" s="64"/>
      <c r="BG86" s="64"/>
      <c r="BH86" s="64"/>
      <c r="BI86" s="64"/>
      <c r="BJ86" s="64" t="s">
        <v>96</v>
      </c>
      <c r="BK86" s="201" t="s">
        <v>216</v>
      </c>
      <c r="BL86" s="201"/>
      <c r="BM86" s="201"/>
      <c r="BN86" s="66"/>
    </row>
    <row r="87" spans="1:66" s="17" customFormat="1" ht="12.75" customHeight="1">
      <c r="A87" s="35"/>
      <c r="B87" s="234" t="s">
        <v>54</v>
      </c>
      <c r="C87" s="235"/>
      <c r="D87" s="235"/>
      <c r="E87" s="235"/>
      <c r="F87" s="235"/>
      <c r="G87" s="235"/>
      <c r="H87" s="235"/>
      <c r="I87" s="235"/>
      <c r="J87" s="235"/>
      <c r="K87" s="235"/>
      <c r="L87" s="235"/>
      <c r="M87" s="235"/>
      <c r="N87" s="235"/>
      <c r="O87" s="235"/>
      <c r="P87" s="235"/>
      <c r="Q87" s="235"/>
      <c r="R87" s="235"/>
      <c r="S87" s="235"/>
      <c r="T87" s="235"/>
      <c r="U87" s="235"/>
      <c r="V87" s="235"/>
      <c r="W87" s="235"/>
      <c r="X87" s="235"/>
      <c r="Y87" s="236"/>
      <c r="Z87" s="190" t="s">
        <v>14</v>
      </c>
      <c r="AA87" s="190"/>
      <c r="AB87" s="190"/>
      <c r="AC87" s="190"/>
      <c r="AD87" s="237"/>
      <c r="AE87" s="237"/>
      <c r="AF87" s="237"/>
      <c r="AG87" s="237"/>
      <c r="AH87" s="229">
        <f>SUM(AH82:AI86)</f>
        <v>240</v>
      </c>
      <c r="AI87" s="230"/>
      <c r="AJ87" s="231">
        <f>SUM(AJ82:AM86)</f>
        <v>8640</v>
      </c>
      <c r="AK87" s="232"/>
      <c r="AL87" s="232"/>
      <c r="AM87" s="233"/>
      <c r="AN87" s="227">
        <f>SUM(AN82:AO86)</f>
        <v>978</v>
      </c>
      <c r="AO87" s="228"/>
      <c r="AP87" s="238">
        <f>SUM(AP82:AQ86)</f>
        <v>512</v>
      </c>
      <c r="AQ87" s="239"/>
      <c r="AR87" s="238">
        <f>SUM(AR82:AS86)</f>
        <v>184</v>
      </c>
      <c r="AS87" s="239"/>
      <c r="AT87" s="227">
        <f>SUM(AT82:AU86)</f>
        <v>282</v>
      </c>
      <c r="AU87" s="228"/>
      <c r="AV87" s="231">
        <f>SUM(AV82:AY86)</f>
        <v>7672</v>
      </c>
      <c r="AW87" s="232"/>
      <c r="AX87" s="232"/>
      <c r="AY87" s="233"/>
      <c r="AZ87" s="190"/>
      <c r="BA87" s="190"/>
      <c r="BB87" s="48"/>
      <c r="BC87" s="49"/>
      <c r="BD87" s="35"/>
      <c r="BE87" s="35"/>
      <c r="BF87" s="35"/>
      <c r="BG87" s="35"/>
      <c r="BH87" s="35"/>
      <c r="BI87" s="35"/>
      <c r="BJ87" s="35"/>
      <c r="BK87" s="191"/>
      <c r="BL87" s="191"/>
      <c r="BM87" s="191"/>
      <c r="BN87" s="55"/>
    </row>
    <row r="88" spans="1:65" ht="12.75" customHeight="1">
      <c r="A88" s="14" t="s">
        <v>29</v>
      </c>
      <c r="B88" s="406" t="s">
        <v>192</v>
      </c>
      <c r="C88" s="407"/>
      <c r="D88" s="407"/>
      <c r="E88" s="407"/>
      <c r="F88" s="407"/>
      <c r="G88" s="407"/>
      <c r="H88" s="407"/>
      <c r="I88" s="407"/>
      <c r="J88" s="407"/>
      <c r="K88" s="407"/>
      <c r="L88" s="407"/>
      <c r="M88" s="407"/>
      <c r="N88" s="407"/>
      <c r="O88" s="408"/>
      <c r="P88" s="371" t="s">
        <v>30</v>
      </c>
      <c r="Q88" s="372"/>
      <c r="R88" s="373"/>
      <c r="S88" s="371" t="s">
        <v>31</v>
      </c>
      <c r="T88" s="372"/>
      <c r="U88" s="373"/>
      <c r="V88" s="375" t="s">
        <v>32</v>
      </c>
      <c r="W88" s="376"/>
      <c r="X88" s="376"/>
      <c r="Y88" s="376"/>
      <c r="Z88" s="376"/>
      <c r="AA88" s="376"/>
      <c r="AB88" s="376"/>
      <c r="AC88" s="376"/>
      <c r="AD88" s="376"/>
      <c r="AE88" s="376"/>
      <c r="AF88" s="376"/>
      <c r="AG88" s="376"/>
      <c r="AH88" s="376"/>
      <c r="AI88" s="377"/>
      <c r="AJ88" s="207">
        <v>3</v>
      </c>
      <c r="AK88" s="208"/>
      <c r="AL88" s="208"/>
      <c r="AM88" s="208"/>
      <c r="AN88" s="397"/>
      <c r="AO88" s="398"/>
      <c r="AP88" s="398"/>
      <c r="AQ88" s="398"/>
      <c r="AR88" s="398"/>
      <c r="AS88" s="398"/>
      <c r="AT88" s="398"/>
      <c r="AU88" s="398"/>
      <c r="AV88" s="398"/>
      <c r="AW88" s="398"/>
      <c r="AX88" s="398"/>
      <c r="AY88" s="399"/>
      <c r="AZ88" s="207"/>
      <c r="BA88" s="209"/>
      <c r="BB88" s="13"/>
      <c r="BC88" s="12"/>
      <c r="BD88" s="12"/>
      <c r="BE88" s="12" t="s">
        <v>14</v>
      </c>
      <c r="BF88" s="12"/>
      <c r="BG88" s="12" t="s">
        <v>14</v>
      </c>
      <c r="BH88" s="12"/>
      <c r="BI88" s="12"/>
      <c r="BJ88" s="12"/>
      <c r="BK88" s="191"/>
      <c r="BL88" s="191"/>
      <c r="BM88" s="191"/>
    </row>
    <row r="89" spans="1:65" ht="12.75" customHeight="1">
      <c r="A89" s="12"/>
      <c r="B89" s="207"/>
      <c r="C89" s="208"/>
      <c r="D89" s="208"/>
      <c r="E89" s="208"/>
      <c r="F89" s="208"/>
      <c r="G89" s="208"/>
      <c r="H89" s="208"/>
      <c r="I89" s="208"/>
      <c r="J89" s="208"/>
      <c r="K89" s="208"/>
      <c r="L89" s="208"/>
      <c r="M89" s="208"/>
      <c r="N89" s="208"/>
      <c r="O89" s="209"/>
      <c r="P89" s="371"/>
      <c r="Q89" s="372"/>
      <c r="R89" s="373"/>
      <c r="S89" s="371"/>
      <c r="T89" s="372"/>
      <c r="U89" s="373"/>
      <c r="V89" s="375" t="s">
        <v>33</v>
      </c>
      <c r="W89" s="376"/>
      <c r="X89" s="376"/>
      <c r="Y89" s="376"/>
      <c r="Z89" s="376"/>
      <c r="AA89" s="376"/>
      <c r="AB89" s="376"/>
      <c r="AC89" s="376"/>
      <c r="AD89" s="376"/>
      <c r="AE89" s="376"/>
      <c r="AF89" s="376"/>
      <c r="AG89" s="376"/>
      <c r="AH89" s="376"/>
      <c r="AI89" s="377"/>
      <c r="AJ89" s="207">
        <v>2</v>
      </c>
      <c r="AK89" s="208"/>
      <c r="AL89" s="208"/>
      <c r="AM89" s="208"/>
      <c r="AN89" s="400"/>
      <c r="AO89" s="401"/>
      <c r="AP89" s="401"/>
      <c r="AQ89" s="401"/>
      <c r="AR89" s="401"/>
      <c r="AS89" s="401"/>
      <c r="AT89" s="401"/>
      <c r="AU89" s="401"/>
      <c r="AV89" s="401"/>
      <c r="AW89" s="401"/>
      <c r="AX89" s="401"/>
      <c r="AY89" s="402"/>
      <c r="AZ89" s="245"/>
      <c r="BA89" s="245"/>
      <c r="BB89" s="13"/>
      <c r="BC89" s="12"/>
      <c r="BD89" s="12"/>
      <c r="BE89" s="12"/>
      <c r="BF89" s="12"/>
      <c r="BG89" s="12"/>
      <c r="BH89" s="12"/>
      <c r="BI89" s="12"/>
      <c r="BJ89" s="12"/>
      <c r="BK89" s="191"/>
      <c r="BL89" s="191"/>
      <c r="BM89" s="191"/>
    </row>
    <row r="90" spans="1:65" ht="12.75" customHeight="1">
      <c r="A90" s="11"/>
      <c r="B90" s="245"/>
      <c r="C90" s="245"/>
      <c r="D90" s="245"/>
      <c r="E90" s="245"/>
      <c r="F90" s="245"/>
      <c r="G90" s="245"/>
      <c r="H90" s="245"/>
      <c r="I90" s="245"/>
      <c r="J90" s="245"/>
      <c r="K90" s="245"/>
      <c r="L90" s="245"/>
      <c r="M90" s="245"/>
      <c r="N90" s="245"/>
      <c r="O90" s="245"/>
      <c r="P90" s="245"/>
      <c r="Q90" s="245"/>
      <c r="R90" s="245"/>
      <c r="S90" s="245"/>
      <c r="T90" s="245"/>
      <c r="U90" s="245"/>
      <c r="V90" s="375" t="s">
        <v>34</v>
      </c>
      <c r="W90" s="376"/>
      <c r="X90" s="376"/>
      <c r="Y90" s="376"/>
      <c r="Z90" s="376"/>
      <c r="AA90" s="376"/>
      <c r="AB90" s="376"/>
      <c r="AC90" s="376"/>
      <c r="AD90" s="376"/>
      <c r="AE90" s="376"/>
      <c r="AF90" s="376"/>
      <c r="AG90" s="376"/>
      <c r="AH90" s="376"/>
      <c r="AI90" s="377"/>
      <c r="AJ90" s="207">
        <f>SUM(AZ90:BJ90)</f>
        <v>35</v>
      </c>
      <c r="AK90" s="208"/>
      <c r="AL90" s="208"/>
      <c r="AM90" s="208"/>
      <c r="AN90" s="400"/>
      <c r="AO90" s="401"/>
      <c r="AP90" s="401"/>
      <c r="AQ90" s="401"/>
      <c r="AR90" s="401"/>
      <c r="AS90" s="401"/>
      <c r="AT90" s="401"/>
      <c r="AU90" s="401"/>
      <c r="AV90" s="401"/>
      <c r="AW90" s="401"/>
      <c r="AX90" s="401"/>
      <c r="AY90" s="402"/>
      <c r="AZ90" s="245">
        <v>0</v>
      </c>
      <c r="BA90" s="245"/>
      <c r="BB90" s="13">
        <v>4</v>
      </c>
      <c r="BC90" s="12">
        <v>4</v>
      </c>
      <c r="BD90" s="12">
        <v>5</v>
      </c>
      <c r="BE90" s="12">
        <v>4</v>
      </c>
      <c r="BF90" s="12">
        <v>4</v>
      </c>
      <c r="BG90" s="12">
        <v>5</v>
      </c>
      <c r="BH90" s="12">
        <v>4</v>
      </c>
      <c r="BI90" s="12">
        <v>5</v>
      </c>
      <c r="BJ90" s="12"/>
      <c r="BK90" s="191"/>
      <c r="BL90" s="191"/>
      <c r="BM90" s="191"/>
    </row>
    <row r="91" spans="1:65" ht="12.75" customHeight="1">
      <c r="A91" s="12"/>
      <c r="B91" s="207"/>
      <c r="C91" s="208"/>
      <c r="D91" s="208"/>
      <c r="E91" s="208"/>
      <c r="F91" s="208"/>
      <c r="G91" s="208"/>
      <c r="H91" s="208"/>
      <c r="I91" s="208"/>
      <c r="J91" s="208"/>
      <c r="K91" s="208"/>
      <c r="L91" s="208"/>
      <c r="M91" s="208"/>
      <c r="N91" s="208"/>
      <c r="O91" s="209"/>
      <c r="P91" s="371"/>
      <c r="Q91" s="372"/>
      <c r="R91" s="373"/>
      <c r="S91" s="371"/>
      <c r="T91" s="372"/>
      <c r="U91" s="373"/>
      <c r="V91" s="375" t="s">
        <v>71</v>
      </c>
      <c r="W91" s="376"/>
      <c r="X91" s="376"/>
      <c r="Y91" s="376"/>
      <c r="Z91" s="376"/>
      <c r="AA91" s="376"/>
      <c r="AB91" s="376"/>
      <c r="AC91" s="376"/>
      <c r="AD91" s="376"/>
      <c r="AE91" s="376"/>
      <c r="AF91" s="376"/>
      <c r="AG91" s="376"/>
      <c r="AH91" s="376"/>
      <c r="AI91" s="377"/>
      <c r="AJ91" s="207">
        <f>SUM(AZ91:BJ91)</f>
        <v>32</v>
      </c>
      <c r="AK91" s="208"/>
      <c r="AL91" s="208"/>
      <c r="AM91" s="208"/>
      <c r="AN91" s="403"/>
      <c r="AO91" s="404"/>
      <c r="AP91" s="404"/>
      <c r="AQ91" s="404"/>
      <c r="AR91" s="404"/>
      <c r="AS91" s="404"/>
      <c r="AT91" s="404"/>
      <c r="AU91" s="404"/>
      <c r="AV91" s="404"/>
      <c r="AW91" s="404"/>
      <c r="AX91" s="404"/>
      <c r="AY91" s="405"/>
      <c r="AZ91" s="245">
        <v>1</v>
      </c>
      <c r="BA91" s="245"/>
      <c r="BB91" s="13">
        <v>4</v>
      </c>
      <c r="BC91" s="12">
        <v>3</v>
      </c>
      <c r="BD91" s="12">
        <v>3</v>
      </c>
      <c r="BE91" s="12">
        <v>4</v>
      </c>
      <c r="BF91" s="12">
        <v>5</v>
      </c>
      <c r="BG91" s="12">
        <v>4</v>
      </c>
      <c r="BH91" s="12">
        <v>5</v>
      </c>
      <c r="BI91" s="12">
        <v>3</v>
      </c>
      <c r="BJ91" s="12"/>
      <c r="BK91" s="191"/>
      <c r="BL91" s="191"/>
      <c r="BM91" s="191"/>
    </row>
    <row r="92" spans="1:65" ht="12.75" customHeight="1">
      <c r="A92" s="11"/>
      <c r="B92" s="245"/>
      <c r="C92" s="245"/>
      <c r="D92" s="245"/>
      <c r="E92" s="245"/>
      <c r="F92" s="245"/>
      <c r="G92" s="245"/>
      <c r="H92" s="245"/>
      <c r="I92" s="245"/>
      <c r="J92" s="245"/>
      <c r="K92" s="245"/>
      <c r="L92" s="245"/>
      <c r="M92" s="245"/>
      <c r="N92" s="245"/>
      <c r="O92" s="245"/>
      <c r="P92" s="374"/>
      <c r="Q92" s="374"/>
      <c r="R92" s="374"/>
      <c r="S92" s="374"/>
      <c r="T92" s="374"/>
      <c r="U92" s="374"/>
      <c r="V92" s="385"/>
      <c r="W92" s="386"/>
      <c r="X92" s="386"/>
      <c r="Y92" s="386"/>
      <c r="Z92" s="386"/>
      <c r="AA92" s="386"/>
      <c r="AB92" s="386"/>
      <c r="AC92" s="386"/>
      <c r="AD92" s="386"/>
      <c r="AE92" s="386"/>
      <c r="AF92" s="386"/>
      <c r="AG92" s="386"/>
      <c r="AH92" s="386"/>
      <c r="AI92" s="387"/>
      <c r="AJ92" s="426" t="s">
        <v>193</v>
      </c>
      <c r="AK92" s="427"/>
      <c r="AL92" s="427"/>
      <c r="AM92" s="427"/>
      <c r="AN92" s="427"/>
      <c r="AO92" s="427"/>
      <c r="AP92" s="427"/>
      <c r="AQ92" s="427"/>
      <c r="AR92" s="427"/>
      <c r="AS92" s="427"/>
      <c r="AT92" s="427"/>
      <c r="AU92" s="427"/>
      <c r="AV92" s="427"/>
      <c r="AW92" s="427"/>
      <c r="AX92" s="427"/>
      <c r="AY92" s="428"/>
      <c r="AZ92" s="419" t="s">
        <v>35</v>
      </c>
      <c r="BA92" s="420"/>
      <c r="BB92" s="420"/>
      <c r="BC92" s="420"/>
      <c r="BD92" s="420"/>
      <c r="BE92" s="420"/>
      <c r="BF92" s="420"/>
      <c r="BG92" s="420"/>
      <c r="BH92" s="420"/>
      <c r="BI92" s="420"/>
      <c r="BJ92" s="421"/>
      <c r="BK92" s="409"/>
      <c r="BL92" s="410"/>
      <c r="BM92" s="411"/>
    </row>
    <row r="93" spans="1:65" ht="12.75" customHeight="1">
      <c r="A93" s="11"/>
      <c r="B93" s="245"/>
      <c r="C93" s="245"/>
      <c r="D93" s="245"/>
      <c r="E93" s="245"/>
      <c r="F93" s="245"/>
      <c r="G93" s="245"/>
      <c r="H93" s="245"/>
      <c r="I93" s="245"/>
      <c r="J93" s="245"/>
      <c r="K93" s="245"/>
      <c r="L93" s="245"/>
      <c r="M93" s="245"/>
      <c r="N93" s="245"/>
      <c r="O93" s="245"/>
      <c r="P93" s="374"/>
      <c r="Q93" s="374"/>
      <c r="R93" s="374"/>
      <c r="S93" s="374"/>
      <c r="T93" s="374"/>
      <c r="U93" s="374"/>
      <c r="V93" s="388"/>
      <c r="W93" s="389"/>
      <c r="X93" s="389"/>
      <c r="Y93" s="389"/>
      <c r="Z93" s="389"/>
      <c r="AA93" s="389"/>
      <c r="AB93" s="389"/>
      <c r="AC93" s="389"/>
      <c r="AD93" s="389"/>
      <c r="AE93" s="389"/>
      <c r="AF93" s="389"/>
      <c r="AG93" s="389"/>
      <c r="AH93" s="389"/>
      <c r="AI93" s="390"/>
      <c r="AJ93" s="394" t="s">
        <v>36</v>
      </c>
      <c r="AK93" s="395"/>
      <c r="AL93" s="395"/>
      <c r="AM93" s="395"/>
      <c r="AN93" s="395"/>
      <c r="AO93" s="395"/>
      <c r="AP93" s="395"/>
      <c r="AQ93" s="396"/>
      <c r="AR93" s="319" t="s">
        <v>30</v>
      </c>
      <c r="AS93" s="418"/>
      <c r="AT93" s="418"/>
      <c r="AU93" s="418"/>
      <c r="AV93" s="320"/>
      <c r="AW93" s="319" t="s">
        <v>37</v>
      </c>
      <c r="AX93" s="418"/>
      <c r="AY93" s="320"/>
      <c r="AZ93" s="422"/>
      <c r="BA93" s="423"/>
      <c r="BB93" s="423"/>
      <c r="BC93" s="423"/>
      <c r="BD93" s="423"/>
      <c r="BE93" s="423"/>
      <c r="BF93" s="423"/>
      <c r="BG93" s="423"/>
      <c r="BH93" s="423"/>
      <c r="BI93" s="423"/>
      <c r="BJ93" s="424"/>
      <c r="BK93" s="412"/>
      <c r="BL93" s="413"/>
      <c r="BM93" s="414"/>
    </row>
    <row r="94" spans="1:65" ht="12.75" customHeight="1">
      <c r="A94" s="11"/>
      <c r="B94" s="245"/>
      <c r="C94" s="245"/>
      <c r="D94" s="245"/>
      <c r="E94" s="245"/>
      <c r="F94" s="245"/>
      <c r="G94" s="245"/>
      <c r="H94" s="245"/>
      <c r="I94" s="245"/>
      <c r="J94" s="245"/>
      <c r="K94" s="245"/>
      <c r="L94" s="245"/>
      <c r="M94" s="245"/>
      <c r="N94" s="245"/>
      <c r="O94" s="245"/>
      <c r="P94" s="374"/>
      <c r="Q94" s="374"/>
      <c r="R94" s="374"/>
      <c r="S94" s="374"/>
      <c r="T94" s="374"/>
      <c r="U94" s="374"/>
      <c r="V94" s="388"/>
      <c r="W94" s="389"/>
      <c r="X94" s="389"/>
      <c r="Y94" s="389"/>
      <c r="Z94" s="389"/>
      <c r="AA94" s="389"/>
      <c r="AB94" s="389"/>
      <c r="AC94" s="389"/>
      <c r="AD94" s="389"/>
      <c r="AE94" s="389"/>
      <c r="AF94" s="389"/>
      <c r="AG94" s="389"/>
      <c r="AH94" s="389"/>
      <c r="AI94" s="390"/>
      <c r="AJ94" s="122" t="s">
        <v>57</v>
      </c>
      <c r="AK94" s="123"/>
      <c r="AL94" s="123"/>
      <c r="AM94" s="123"/>
      <c r="AN94" s="123"/>
      <c r="AO94" s="123"/>
      <c r="AP94" s="123"/>
      <c r="AQ94" s="124"/>
      <c r="AR94" s="205"/>
      <c r="AS94" s="206"/>
      <c r="AT94" s="206"/>
      <c r="AU94" s="206"/>
      <c r="AV94" s="200"/>
      <c r="AW94" s="205"/>
      <c r="AX94" s="206"/>
      <c r="AY94" s="200"/>
      <c r="AZ94" s="425" t="s">
        <v>248</v>
      </c>
      <c r="BA94" s="425"/>
      <c r="BB94" s="425"/>
      <c r="BC94" s="425"/>
      <c r="BD94" s="425"/>
      <c r="BE94" s="425"/>
      <c r="BF94" s="425"/>
      <c r="BG94" s="425"/>
      <c r="BH94" s="425"/>
      <c r="BI94" s="425"/>
      <c r="BJ94" s="425"/>
      <c r="BK94" s="412"/>
      <c r="BL94" s="413"/>
      <c r="BM94" s="414"/>
    </row>
    <row r="95" spans="1:65" ht="12.75" customHeight="1">
      <c r="A95" s="11"/>
      <c r="B95" s="245"/>
      <c r="C95" s="245"/>
      <c r="D95" s="245"/>
      <c r="E95" s="245"/>
      <c r="F95" s="245"/>
      <c r="G95" s="245"/>
      <c r="H95" s="245"/>
      <c r="I95" s="245"/>
      <c r="J95" s="245"/>
      <c r="K95" s="245"/>
      <c r="L95" s="245"/>
      <c r="M95" s="245"/>
      <c r="N95" s="245"/>
      <c r="O95" s="245"/>
      <c r="P95" s="374"/>
      <c r="Q95" s="374"/>
      <c r="R95" s="374"/>
      <c r="S95" s="374"/>
      <c r="T95" s="374"/>
      <c r="U95" s="374"/>
      <c r="V95" s="391"/>
      <c r="W95" s="392"/>
      <c r="X95" s="392"/>
      <c r="Y95" s="392"/>
      <c r="Z95" s="392"/>
      <c r="AA95" s="392"/>
      <c r="AB95" s="392"/>
      <c r="AC95" s="392"/>
      <c r="AD95" s="392"/>
      <c r="AE95" s="392"/>
      <c r="AF95" s="392"/>
      <c r="AG95" s="392"/>
      <c r="AH95" s="392"/>
      <c r="AI95" s="393"/>
      <c r="AJ95" s="26" t="s">
        <v>58</v>
      </c>
      <c r="AK95" s="47"/>
      <c r="AL95" s="47"/>
      <c r="AM95" s="47"/>
      <c r="AN95" s="47"/>
      <c r="AO95" s="47"/>
      <c r="AP95" s="47"/>
      <c r="AQ95" s="27"/>
      <c r="AR95" s="207">
        <v>10</v>
      </c>
      <c r="AS95" s="208"/>
      <c r="AT95" s="208"/>
      <c r="AU95" s="208"/>
      <c r="AV95" s="209"/>
      <c r="AW95" s="207">
        <v>4</v>
      </c>
      <c r="AX95" s="208"/>
      <c r="AY95" s="209"/>
      <c r="AZ95" s="425"/>
      <c r="BA95" s="425"/>
      <c r="BB95" s="425"/>
      <c r="BC95" s="425"/>
      <c r="BD95" s="425"/>
      <c r="BE95" s="425"/>
      <c r="BF95" s="425"/>
      <c r="BG95" s="425"/>
      <c r="BH95" s="425"/>
      <c r="BI95" s="425"/>
      <c r="BJ95" s="425"/>
      <c r="BK95" s="415"/>
      <c r="BL95" s="416"/>
      <c r="BM95" s="417"/>
    </row>
    <row r="96" spans="5:67" s="60" customFormat="1" ht="9.75">
      <c r="E96" s="431" t="s">
        <v>132</v>
      </c>
      <c r="F96" s="431"/>
      <c r="G96" s="431"/>
      <c r="H96" s="431"/>
      <c r="I96" s="431"/>
      <c r="J96" s="431"/>
      <c r="K96" s="431"/>
      <c r="L96" s="431"/>
      <c r="M96" s="431"/>
      <c r="N96" s="431"/>
      <c r="O96" s="431"/>
      <c r="P96" s="431"/>
      <c r="Q96" s="431"/>
      <c r="R96" s="431"/>
      <c r="S96" s="431"/>
      <c r="T96" s="431"/>
      <c r="U96" s="431"/>
      <c r="V96" s="431"/>
      <c r="W96" s="431"/>
      <c r="X96" s="431"/>
      <c r="Y96" s="431"/>
      <c r="Z96" s="431"/>
      <c r="AA96" s="431"/>
      <c r="AB96" s="431"/>
      <c r="AC96" s="431"/>
      <c r="AD96" s="431"/>
      <c r="AE96" s="431"/>
      <c r="AF96" s="431"/>
      <c r="AG96" s="431"/>
      <c r="AH96" s="431"/>
      <c r="AI96" s="431"/>
      <c r="AJ96" s="431"/>
      <c r="AK96" s="431"/>
      <c r="AL96" s="431"/>
      <c r="AM96" s="431"/>
      <c r="AN96" s="431"/>
      <c r="AO96" s="431"/>
      <c r="AP96" s="431"/>
      <c r="AQ96" s="431"/>
      <c r="AR96" s="431"/>
      <c r="AS96" s="431"/>
      <c r="AT96" s="431"/>
      <c r="AU96" s="431"/>
      <c r="AV96" s="431"/>
      <c r="AW96" s="431"/>
      <c r="AX96" s="431"/>
      <c r="AY96" s="431"/>
      <c r="AZ96" s="431"/>
      <c r="BA96" s="431"/>
      <c r="BB96" s="431"/>
      <c r="BC96" s="431"/>
      <c r="BD96" s="431"/>
      <c r="BE96" s="431"/>
      <c r="BF96" s="431"/>
      <c r="BG96" s="431"/>
      <c r="BH96" s="431"/>
      <c r="BI96" s="431"/>
      <c r="BJ96" s="431"/>
      <c r="BK96" s="431"/>
      <c r="BL96" s="61"/>
      <c r="BM96" s="61"/>
      <c r="BN96" s="61"/>
      <c r="BO96" s="61"/>
    </row>
    <row r="97" spans="5:67" s="60" customFormat="1" ht="9.75">
      <c r="E97" s="62" t="s">
        <v>133</v>
      </c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432" t="s">
        <v>134</v>
      </c>
      <c r="U97" s="432"/>
      <c r="V97" s="432"/>
      <c r="W97" s="432"/>
      <c r="X97" s="432"/>
      <c r="Y97" s="432"/>
      <c r="Z97" s="432"/>
      <c r="AA97" s="432"/>
      <c r="AB97" s="432"/>
      <c r="AC97" s="432"/>
      <c r="AD97" s="432"/>
      <c r="AE97" s="432"/>
      <c r="AF97" s="432"/>
      <c r="AG97" s="432"/>
      <c r="AH97" s="432"/>
      <c r="AI97" s="432"/>
      <c r="AJ97" s="432"/>
      <c r="AK97" s="432"/>
      <c r="AL97" s="432"/>
      <c r="AM97" s="432"/>
      <c r="AN97" s="432"/>
      <c r="AO97" s="432"/>
      <c r="AP97" s="432"/>
      <c r="AQ97" s="432"/>
      <c r="AR97" s="432"/>
      <c r="AS97" s="432"/>
      <c r="AT97" s="432"/>
      <c r="AU97" s="432"/>
      <c r="AV97" s="432"/>
      <c r="AW97" s="432"/>
      <c r="AX97" s="432"/>
      <c r="AY97" s="432"/>
      <c r="AZ97" s="432"/>
      <c r="BA97" s="432"/>
      <c r="BB97" s="432"/>
      <c r="BC97" s="432"/>
      <c r="BD97" s="432"/>
      <c r="BE97" s="432"/>
      <c r="BF97" s="63"/>
      <c r="BG97" s="63"/>
      <c r="BH97" s="63"/>
      <c r="BI97" s="63"/>
      <c r="BJ97" s="63"/>
      <c r="BK97" s="63"/>
      <c r="BL97" s="63"/>
      <c r="BM97" s="63"/>
      <c r="BN97" s="63"/>
      <c r="BO97" s="63"/>
    </row>
    <row r="98" spans="10:63" ht="16.5" customHeight="1">
      <c r="J98" s="36" t="s">
        <v>38</v>
      </c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AY98" s="430" t="s">
        <v>47</v>
      </c>
      <c r="AZ98" s="430"/>
      <c r="BA98" s="430"/>
      <c r="BB98" s="430"/>
      <c r="BC98" s="430"/>
      <c r="BD98" s="430"/>
      <c r="BE98" s="430"/>
      <c r="BF98" s="430"/>
      <c r="BG98" s="430"/>
      <c r="BH98" s="430"/>
      <c r="BI98" s="430"/>
      <c r="BJ98" s="430"/>
      <c r="BK98" s="430"/>
    </row>
    <row r="99" spans="10:63" ht="12.75">
      <c r="J99" s="36" t="s">
        <v>39</v>
      </c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  <c r="AS99" s="430" t="s">
        <v>48</v>
      </c>
      <c r="AT99" s="430"/>
      <c r="AU99" s="430"/>
      <c r="AV99" s="430"/>
      <c r="AW99" s="430"/>
      <c r="AX99" s="430"/>
      <c r="AY99" s="430"/>
      <c r="AZ99" s="430"/>
      <c r="BA99" s="430"/>
      <c r="BB99" s="430"/>
      <c r="BC99" s="430"/>
      <c r="BD99" s="430"/>
      <c r="BE99" s="430"/>
      <c r="BF99" s="430"/>
      <c r="BG99" s="430"/>
      <c r="BH99" s="430"/>
      <c r="BI99" s="430"/>
      <c r="BJ99" s="430"/>
      <c r="BK99" s="430"/>
    </row>
    <row r="100" spans="10:63" ht="12.75">
      <c r="J100" s="3" t="s">
        <v>76</v>
      </c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AT100" s="430" t="s">
        <v>49</v>
      </c>
      <c r="AU100" s="430"/>
      <c r="AV100" s="430"/>
      <c r="AW100" s="430"/>
      <c r="AX100" s="430"/>
      <c r="AY100" s="430"/>
      <c r="AZ100" s="430"/>
      <c r="BA100" s="430"/>
      <c r="BB100" s="430"/>
      <c r="BC100" s="430"/>
      <c r="BD100" s="430"/>
      <c r="BE100" s="430"/>
      <c r="BF100" s="430"/>
      <c r="BG100" s="430"/>
      <c r="BH100" s="430"/>
      <c r="BI100" s="430"/>
      <c r="BJ100" s="430"/>
      <c r="BK100" s="430"/>
    </row>
    <row r="101" spans="6:63" ht="12.75">
      <c r="F101" s="429" t="s">
        <v>55</v>
      </c>
      <c r="G101" s="429"/>
      <c r="H101" s="429"/>
      <c r="I101" s="429"/>
      <c r="J101" s="429"/>
      <c r="K101" s="429"/>
      <c r="L101" s="429"/>
      <c r="M101" s="429"/>
      <c r="N101" s="429"/>
      <c r="O101" s="429"/>
      <c r="P101" s="429"/>
      <c r="Q101" s="429"/>
      <c r="R101" s="429"/>
      <c r="S101" s="429"/>
      <c r="T101" s="429"/>
      <c r="U101" s="429"/>
      <c r="V101" s="429"/>
      <c r="AY101" s="430" t="s">
        <v>59</v>
      </c>
      <c r="AZ101" s="430"/>
      <c r="BA101" s="430"/>
      <c r="BB101" s="430"/>
      <c r="BC101" s="430"/>
      <c r="BD101" s="430"/>
      <c r="BE101" s="430"/>
      <c r="BF101" s="430"/>
      <c r="BG101" s="430"/>
      <c r="BH101" s="430"/>
      <c r="BI101" s="430"/>
      <c r="BJ101" s="430"/>
      <c r="BK101" s="430"/>
    </row>
  </sheetData>
  <sheetProtection/>
  <mergeCells count="988">
    <mergeCell ref="AP66:AQ66"/>
    <mergeCell ref="AR66:AS66"/>
    <mergeCell ref="AT73:AU73"/>
    <mergeCell ref="AT70:AU70"/>
    <mergeCell ref="AR70:AS70"/>
    <mergeCell ref="AT72:AU72"/>
    <mergeCell ref="AP71:AQ71"/>
    <mergeCell ref="AR71:AS71"/>
    <mergeCell ref="AR72:AS72"/>
    <mergeCell ref="AP73:AQ73"/>
    <mergeCell ref="AZ63:BA63"/>
    <mergeCell ref="BK63:BM63"/>
    <mergeCell ref="AJ63:AM63"/>
    <mergeCell ref="AN63:AO63"/>
    <mergeCell ref="AP63:AQ63"/>
    <mergeCell ref="AR63:AS63"/>
    <mergeCell ref="AT63:AU63"/>
    <mergeCell ref="AV63:AY63"/>
    <mergeCell ref="BK81:BM81"/>
    <mergeCell ref="AT81:AU81"/>
    <mergeCell ref="AV81:AY81"/>
    <mergeCell ref="AD81:AG81"/>
    <mergeCell ref="AH81:AI81"/>
    <mergeCell ref="AJ81:AM81"/>
    <mergeCell ref="AN81:AO81"/>
    <mergeCell ref="AP81:AQ81"/>
    <mergeCell ref="AR81:AS81"/>
    <mergeCell ref="AZ81:BA81"/>
    <mergeCell ref="AN69:AO69"/>
    <mergeCell ref="AP69:AQ69"/>
    <mergeCell ref="AP68:AQ68"/>
    <mergeCell ref="B81:Y81"/>
    <mergeCell ref="Z81:AC81"/>
    <mergeCell ref="AJ70:AM70"/>
    <mergeCell ref="AD68:AG68"/>
    <mergeCell ref="B78:Y78"/>
    <mergeCell ref="Z78:AC78"/>
    <mergeCell ref="AD78:AG78"/>
    <mergeCell ref="AT67:AU67"/>
    <mergeCell ref="AV67:AY67"/>
    <mergeCell ref="AR69:AS69"/>
    <mergeCell ref="AZ68:BA68"/>
    <mergeCell ref="AT69:AU69"/>
    <mergeCell ref="AV69:AY69"/>
    <mergeCell ref="AT68:AU68"/>
    <mergeCell ref="AV68:AY68"/>
    <mergeCell ref="AZ69:BA69"/>
    <mergeCell ref="BK62:BM62"/>
    <mergeCell ref="BK64:BM64"/>
    <mergeCell ref="BK65:BM65"/>
    <mergeCell ref="BK66:BM66"/>
    <mergeCell ref="BK69:BM69"/>
    <mergeCell ref="AZ66:BA66"/>
    <mergeCell ref="AZ67:BA67"/>
    <mergeCell ref="BK67:BM67"/>
    <mergeCell ref="BK68:BM68"/>
    <mergeCell ref="AJ69:AM69"/>
    <mergeCell ref="Z67:AC67"/>
    <mergeCell ref="AD67:AG67"/>
    <mergeCell ref="AH68:AI68"/>
    <mergeCell ref="Z68:AC68"/>
    <mergeCell ref="AZ64:BA64"/>
    <mergeCell ref="AT66:AU66"/>
    <mergeCell ref="AV66:AY66"/>
    <mergeCell ref="AZ65:BA65"/>
    <mergeCell ref="AT64:AU64"/>
    <mergeCell ref="AT65:AU65"/>
    <mergeCell ref="AV65:AY65"/>
    <mergeCell ref="AP65:AQ65"/>
    <mergeCell ref="AR65:AS65"/>
    <mergeCell ref="Z66:AC66"/>
    <mergeCell ref="Z65:AC65"/>
    <mergeCell ref="AD65:AG65"/>
    <mergeCell ref="AH65:AI65"/>
    <mergeCell ref="AJ65:AM65"/>
    <mergeCell ref="AD66:AG66"/>
    <mergeCell ref="AH66:AI66"/>
    <mergeCell ref="AJ66:AM66"/>
    <mergeCell ref="AZ62:BA62"/>
    <mergeCell ref="Z64:AC64"/>
    <mergeCell ref="AD64:AG64"/>
    <mergeCell ref="AH64:AI64"/>
    <mergeCell ref="AJ64:AM64"/>
    <mergeCell ref="AN64:AO64"/>
    <mergeCell ref="AP64:AQ64"/>
    <mergeCell ref="AR64:AS64"/>
    <mergeCell ref="AN62:AO62"/>
    <mergeCell ref="AV64:AY64"/>
    <mergeCell ref="AV61:AY61"/>
    <mergeCell ref="B64:Y64"/>
    <mergeCell ref="B67:Y67"/>
    <mergeCell ref="AR68:AS68"/>
    <mergeCell ref="AJ62:AM62"/>
    <mergeCell ref="AP67:AQ67"/>
    <mergeCell ref="AR67:AS67"/>
    <mergeCell ref="AV62:AY62"/>
    <mergeCell ref="AD61:AG61"/>
    <mergeCell ref="Z62:AC62"/>
    <mergeCell ref="AZ61:BA61"/>
    <mergeCell ref="BK61:BM61"/>
    <mergeCell ref="F101:V101"/>
    <mergeCell ref="AY101:BK101"/>
    <mergeCell ref="E96:BK96"/>
    <mergeCell ref="T97:BE97"/>
    <mergeCell ref="AY98:BK98"/>
    <mergeCell ref="AS99:BK99"/>
    <mergeCell ref="B66:Y66"/>
    <mergeCell ref="AT100:BK100"/>
    <mergeCell ref="AZ88:BA88"/>
    <mergeCell ref="BK89:BM89"/>
    <mergeCell ref="BK88:BM88"/>
    <mergeCell ref="AZ89:BA89"/>
    <mergeCell ref="BK91:BM91"/>
    <mergeCell ref="AZ91:BA91"/>
    <mergeCell ref="BK90:BM90"/>
    <mergeCell ref="V91:AI91"/>
    <mergeCell ref="AZ90:BA90"/>
    <mergeCell ref="AJ91:AM91"/>
    <mergeCell ref="Z79:AC79"/>
    <mergeCell ref="BK92:BM95"/>
    <mergeCell ref="AR93:AV93"/>
    <mergeCell ref="AW93:AY93"/>
    <mergeCell ref="AZ92:BJ93"/>
    <mergeCell ref="AZ94:BJ95"/>
    <mergeCell ref="AW95:AY95"/>
    <mergeCell ref="AR94:AV94"/>
    <mergeCell ref="AJ92:AY92"/>
    <mergeCell ref="AW94:AY94"/>
    <mergeCell ref="B88:O88"/>
    <mergeCell ref="P88:R88"/>
    <mergeCell ref="S88:U88"/>
    <mergeCell ref="B79:Y79"/>
    <mergeCell ref="AR95:AV95"/>
    <mergeCell ref="AJ93:AQ93"/>
    <mergeCell ref="AN88:AY91"/>
    <mergeCell ref="S92:U92"/>
    <mergeCell ref="AJ90:AM90"/>
    <mergeCell ref="AJ88:AM88"/>
    <mergeCell ref="AJ89:AM89"/>
    <mergeCell ref="S89:U89"/>
    <mergeCell ref="V89:AI89"/>
    <mergeCell ref="V90:AI90"/>
    <mergeCell ref="AD72:AG72"/>
    <mergeCell ref="AH72:AI72"/>
    <mergeCell ref="B71:Y71"/>
    <mergeCell ref="V92:AI95"/>
    <mergeCell ref="P90:R90"/>
    <mergeCell ref="S90:U90"/>
    <mergeCell ref="AH78:AI78"/>
    <mergeCell ref="B89:O89"/>
    <mergeCell ref="P89:R89"/>
    <mergeCell ref="B90:O90"/>
    <mergeCell ref="AH61:AI61"/>
    <mergeCell ref="AH62:AI62"/>
    <mergeCell ref="AN73:AO73"/>
    <mergeCell ref="AH73:AI73"/>
    <mergeCell ref="AJ72:AM72"/>
    <mergeCell ref="AJ71:AM71"/>
    <mergeCell ref="AN71:AO71"/>
    <mergeCell ref="AN72:AO72"/>
    <mergeCell ref="AH71:AI71"/>
    <mergeCell ref="AH67:AI67"/>
    <mergeCell ref="AH70:AI70"/>
    <mergeCell ref="Z70:AC70"/>
    <mergeCell ref="AD70:AG70"/>
    <mergeCell ref="AD62:AG62"/>
    <mergeCell ref="Z69:AC69"/>
    <mergeCell ref="AD69:AG69"/>
    <mergeCell ref="AH69:AI69"/>
    <mergeCell ref="Z63:AC63"/>
    <mergeCell ref="AD63:AG63"/>
    <mergeCell ref="AH63:AI63"/>
    <mergeCell ref="AD76:AG76"/>
    <mergeCell ref="B74:Y74"/>
    <mergeCell ref="Z74:AC74"/>
    <mergeCell ref="AD74:AG74"/>
    <mergeCell ref="AH54:AI54"/>
    <mergeCell ref="AH60:AI60"/>
    <mergeCell ref="AH51:AI51"/>
    <mergeCell ref="Z49:AC49"/>
    <mergeCell ref="AD60:AG60"/>
    <mergeCell ref="B73:Y73"/>
    <mergeCell ref="Z73:AC73"/>
    <mergeCell ref="AD73:AG73"/>
    <mergeCell ref="B60:Y60"/>
    <mergeCell ref="Z60:AC60"/>
    <mergeCell ref="Z71:AC71"/>
    <mergeCell ref="AD71:AG71"/>
    <mergeCell ref="B69:Y69"/>
    <mergeCell ref="B72:Y72"/>
    <mergeCell ref="Z72:AC72"/>
    <mergeCell ref="AZ70:BA70"/>
    <mergeCell ref="AV70:AY70"/>
    <mergeCell ref="AZ85:BA85"/>
    <mergeCell ref="AZ77:BA77"/>
    <mergeCell ref="AZ83:BA83"/>
    <mergeCell ref="AV71:AY71"/>
    <mergeCell ref="AV72:AY72"/>
    <mergeCell ref="AV73:AY73"/>
    <mergeCell ref="AZ73:BA73"/>
    <mergeCell ref="AZ74:BA74"/>
    <mergeCell ref="BK87:BM87"/>
    <mergeCell ref="BK79:BM79"/>
    <mergeCell ref="BK83:BM83"/>
    <mergeCell ref="AV75:AY75"/>
    <mergeCell ref="AZ82:BA82"/>
    <mergeCell ref="BK77:BM77"/>
    <mergeCell ref="BK85:BM85"/>
    <mergeCell ref="BK82:BM82"/>
    <mergeCell ref="BK78:BM78"/>
    <mergeCell ref="BK75:BM75"/>
    <mergeCell ref="BK56:BM56"/>
    <mergeCell ref="AJ60:AM60"/>
    <mergeCell ref="BK57:BM57"/>
    <mergeCell ref="AZ55:BA55"/>
    <mergeCell ref="AZ56:BA56"/>
    <mergeCell ref="AZ57:BA57"/>
    <mergeCell ref="BK55:BM55"/>
    <mergeCell ref="AP60:AQ60"/>
    <mergeCell ref="AR60:AS60"/>
    <mergeCell ref="AT60:AU60"/>
    <mergeCell ref="AZ71:BA71"/>
    <mergeCell ref="AZ75:BA75"/>
    <mergeCell ref="AZ78:BA78"/>
    <mergeCell ref="AP76:AQ76"/>
    <mergeCell ref="AR76:AS76"/>
    <mergeCell ref="AT76:AU76"/>
    <mergeCell ref="AV76:AY76"/>
    <mergeCell ref="AZ72:BA72"/>
    <mergeCell ref="AT71:AU71"/>
    <mergeCell ref="AP72:AQ72"/>
    <mergeCell ref="AT26:AU26"/>
    <mergeCell ref="AP24:AQ24"/>
    <mergeCell ref="AR27:AS27"/>
    <mergeCell ref="AT24:AU24"/>
    <mergeCell ref="AT25:AU25"/>
    <mergeCell ref="AP25:AQ25"/>
    <mergeCell ref="AR24:AS24"/>
    <mergeCell ref="AP26:AQ26"/>
    <mergeCell ref="AR25:AS25"/>
    <mergeCell ref="AR26:AS26"/>
    <mergeCell ref="AP33:AQ33"/>
    <mergeCell ref="AP34:AQ34"/>
    <mergeCell ref="AR32:AS32"/>
    <mergeCell ref="AR33:AS33"/>
    <mergeCell ref="AP35:AQ35"/>
    <mergeCell ref="AP37:AQ37"/>
    <mergeCell ref="AR36:AS36"/>
    <mergeCell ref="AR34:AS34"/>
    <mergeCell ref="AH32:AI32"/>
    <mergeCell ref="AH31:AI31"/>
    <mergeCell ref="AH28:AI28"/>
    <mergeCell ref="AH29:AI29"/>
    <mergeCell ref="AH30:AI30"/>
    <mergeCell ref="AZ53:BA53"/>
    <mergeCell ref="AT54:AU54"/>
    <mergeCell ref="AH38:AI38"/>
    <mergeCell ref="AH33:AI33"/>
    <mergeCell ref="AH34:AI34"/>
    <mergeCell ref="AH37:AI37"/>
    <mergeCell ref="AR37:AS37"/>
    <mergeCell ref="AP36:AQ36"/>
    <mergeCell ref="AV42:AY42"/>
    <mergeCell ref="AP38:AQ38"/>
    <mergeCell ref="AZ59:BA59"/>
    <mergeCell ref="AZ58:BA58"/>
    <mergeCell ref="AV58:AY58"/>
    <mergeCell ref="AT58:AU58"/>
    <mergeCell ref="AV59:AY59"/>
    <mergeCell ref="AV48:AY48"/>
    <mergeCell ref="AV47:AY47"/>
    <mergeCell ref="AD47:AG47"/>
    <mergeCell ref="AT46:AU46"/>
    <mergeCell ref="AV50:AY50"/>
    <mergeCell ref="AT51:AU51"/>
    <mergeCell ref="AV51:AY51"/>
    <mergeCell ref="AV49:AY49"/>
    <mergeCell ref="AJ48:AM48"/>
    <mergeCell ref="AH47:AI47"/>
    <mergeCell ref="AD49:AG49"/>
    <mergeCell ref="AD46:AG46"/>
    <mergeCell ref="AV55:AY55"/>
    <mergeCell ref="AV53:AY53"/>
    <mergeCell ref="AV52:AY52"/>
    <mergeCell ref="AH43:AI43"/>
    <mergeCell ref="AJ43:AM43"/>
    <mergeCell ref="AT50:AU50"/>
    <mergeCell ref="AJ50:AM50"/>
    <mergeCell ref="AH50:AI50"/>
    <mergeCell ref="AH46:AI46"/>
    <mergeCell ref="AH49:AI49"/>
    <mergeCell ref="AP56:AQ56"/>
    <mergeCell ref="AN56:AO56"/>
    <mergeCell ref="AV57:AY57"/>
    <mergeCell ref="AV56:AY56"/>
    <mergeCell ref="AV41:AY41"/>
    <mergeCell ref="AT41:AU41"/>
    <mergeCell ref="AT42:AU42"/>
    <mergeCell ref="AT30:AU30"/>
    <mergeCell ref="AT27:AU27"/>
    <mergeCell ref="AT28:AU28"/>
    <mergeCell ref="AT32:AU32"/>
    <mergeCell ref="AT40:AU40"/>
    <mergeCell ref="AT31:AU31"/>
    <mergeCell ref="AZ22:BA22"/>
    <mergeCell ref="AZ33:BA33"/>
    <mergeCell ref="AZ26:BA26"/>
    <mergeCell ref="BK31:BM31"/>
    <mergeCell ref="BK32:BM32"/>
    <mergeCell ref="BK33:BM33"/>
    <mergeCell ref="AZ32:BA32"/>
    <mergeCell ref="AZ30:BA30"/>
    <mergeCell ref="AZ24:BA24"/>
    <mergeCell ref="AZ27:BA27"/>
    <mergeCell ref="AZ46:BA46"/>
    <mergeCell ref="AZ45:BA45"/>
    <mergeCell ref="BK29:BM29"/>
    <mergeCell ref="AZ31:BA31"/>
    <mergeCell ref="BK39:BM39"/>
    <mergeCell ref="BK40:BM40"/>
    <mergeCell ref="AZ41:BA41"/>
    <mergeCell ref="BK41:BM41"/>
    <mergeCell ref="BK45:BM45"/>
    <mergeCell ref="AZ37:BA37"/>
    <mergeCell ref="AV44:AY44"/>
    <mergeCell ref="AZ42:BA42"/>
    <mergeCell ref="AZ43:BA43"/>
    <mergeCell ref="BK42:BM42"/>
    <mergeCell ref="BK44:BM44"/>
    <mergeCell ref="AV43:AY43"/>
    <mergeCell ref="BK47:BM47"/>
    <mergeCell ref="BK46:BM46"/>
    <mergeCell ref="BK30:BM30"/>
    <mergeCell ref="BK34:BM34"/>
    <mergeCell ref="BK35:BM35"/>
    <mergeCell ref="BK36:BM36"/>
    <mergeCell ref="BK53:BM53"/>
    <mergeCell ref="BK54:BM54"/>
    <mergeCell ref="BK37:BM37"/>
    <mergeCell ref="BK38:BM38"/>
    <mergeCell ref="BK52:BM52"/>
    <mergeCell ref="BK51:BM51"/>
    <mergeCell ref="BK50:BM50"/>
    <mergeCell ref="BK48:BM48"/>
    <mergeCell ref="BK49:BM49"/>
    <mergeCell ref="BK43:BM43"/>
    <mergeCell ref="S93:U93"/>
    <mergeCell ref="V88:AI88"/>
    <mergeCell ref="B95:O95"/>
    <mergeCell ref="P95:R95"/>
    <mergeCell ref="S95:U95"/>
    <mergeCell ref="B94:O94"/>
    <mergeCell ref="P94:R94"/>
    <mergeCell ref="S94:U94"/>
    <mergeCell ref="B93:O93"/>
    <mergeCell ref="P93:R93"/>
    <mergeCell ref="P91:R91"/>
    <mergeCell ref="S91:U91"/>
    <mergeCell ref="B91:O91"/>
    <mergeCell ref="B92:O92"/>
    <mergeCell ref="P92:R92"/>
    <mergeCell ref="AV60:AY60"/>
    <mergeCell ref="AZ51:BA51"/>
    <mergeCell ref="AJ76:AM76"/>
    <mergeCell ref="AZ76:BA76"/>
    <mergeCell ref="AN51:AO51"/>
    <mergeCell ref="AZ60:BA60"/>
    <mergeCell ref="AT53:AU53"/>
    <mergeCell ref="AV54:AY54"/>
    <mergeCell ref="AN67:AO67"/>
    <mergeCell ref="AZ54:BA54"/>
    <mergeCell ref="AN76:AO76"/>
    <mergeCell ref="B77:Y77"/>
    <mergeCell ref="Z77:AC77"/>
    <mergeCell ref="AD77:AG77"/>
    <mergeCell ref="AH77:AI77"/>
    <mergeCell ref="AJ77:AM77"/>
    <mergeCell ref="AN77:AO77"/>
    <mergeCell ref="AH76:AI76"/>
    <mergeCell ref="B76:Y76"/>
    <mergeCell ref="Z76:AC76"/>
    <mergeCell ref="AZ19:BA19"/>
    <mergeCell ref="AZ18:BA18"/>
    <mergeCell ref="AV40:AY40"/>
    <mergeCell ref="AV19:AY19"/>
    <mergeCell ref="AV20:AY20"/>
    <mergeCell ref="AV18:AY18"/>
    <mergeCell ref="AZ39:BA39"/>
    <mergeCell ref="AZ20:BA20"/>
    <mergeCell ref="AZ25:BA25"/>
    <mergeCell ref="AZ35:BA35"/>
    <mergeCell ref="AJ52:AM52"/>
    <mergeCell ref="AN52:AO52"/>
    <mergeCell ref="B50:Y50"/>
    <mergeCell ref="AH52:AI52"/>
    <mergeCell ref="B52:Y52"/>
    <mergeCell ref="Z52:AC52"/>
    <mergeCell ref="AD51:AG51"/>
    <mergeCell ref="AD52:AG52"/>
    <mergeCell ref="AD50:AG50"/>
    <mergeCell ref="AJ51:AM51"/>
    <mergeCell ref="Z48:AC48"/>
    <mergeCell ref="Z39:AC39"/>
    <mergeCell ref="Z40:AC40"/>
    <mergeCell ref="Z41:AC41"/>
    <mergeCell ref="Z47:AC47"/>
    <mergeCell ref="Z42:AC42"/>
    <mergeCell ref="Z43:AC43"/>
    <mergeCell ref="Z46:AC46"/>
    <mergeCell ref="Z44:AC44"/>
    <mergeCell ref="AH40:AI40"/>
    <mergeCell ref="AD42:AG42"/>
    <mergeCell ref="AD41:AG41"/>
    <mergeCell ref="AH39:AI39"/>
    <mergeCell ref="AD40:AG40"/>
    <mergeCell ref="AD39:AG39"/>
    <mergeCell ref="AR40:AS40"/>
    <mergeCell ref="AR43:AS43"/>
    <mergeCell ref="AP43:AQ43"/>
    <mergeCell ref="AR42:AS42"/>
    <mergeCell ref="AP40:AQ40"/>
    <mergeCell ref="AP42:AQ42"/>
    <mergeCell ref="AR41:AS41"/>
    <mergeCell ref="AH41:AI41"/>
    <mergeCell ref="AT47:AU47"/>
    <mergeCell ref="AD43:AG43"/>
    <mergeCell ref="AN46:AO46"/>
    <mergeCell ref="AP41:AQ41"/>
    <mergeCell ref="AP44:AQ44"/>
    <mergeCell ref="AT44:AU44"/>
    <mergeCell ref="AT43:AU43"/>
    <mergeCell ref="AH42:AI42"/>
    <mergeCell ref="AJ42:AM42"/>
    <mergeCell ref="AD44:AG44"/>
    <mergeCell ref="AH44:AI44"/>
    <mergeCell ref="AV22:AY22"/>
    <mergeCell ref="AV27:AY27"/>
    <mergeCell ref="AV24:AY24"/>
    <mergeCell ref="AH45:AI45"/>
    <mergeCell ref="AN45:AO45"/>
    <mergeCell ref="AJ41:AM41"/>
    <mergeCell ref="AJ40:AM40"/>
    <mergeCell ref="AJ45:AM45"/>
    <mergeCell ref="AN44:AO44"/>
    <mergeCell ref="AN42:AO42"/>
    <mergeCell ref="AT52:AU52"/>
    <mergeCell ref="AP48:AQ48"/>
    <mergeCell ref="AR52:AS52"/>
    <mergeCell ref="AP52:AQ52"/>
    <mergeCell ref="AP49:AQ49"/>
    <mergeCell ref="AR48:AS48"/>
    <mergeCell ref="AP50:AQ50"/>
    <mergeCell ref="AT48:AU48"/>
    <mergeCell ref="AT49:AU49"/>
    <mergeCell ref="AR47:AS47"/>
    <mergeCell ref="AT45:AU45"/>
    <mergeCell ref="AP51:AQ51"/>
    <mergeCell ref="AR51:AS51"/>
    <mergeCell ref="AP46:AQ46"/>
    <mergeCell ref="AP47:AQ47"/>
    <mergeCell ref="BK60:BM60"/>
    <mergeCell ref="AP57:AQ57"/>
    <mergeCell ref="AZ49:BA49"/>
    <mergeCell ref="AZ48:BA48"/>
    <mergeCell ref="AT59:AU59"/>
    <mergeCell ref="AP58:AQ58"/>
    <mergeCell ref="AR57:AS57"/>
    <mergeCell ref="BK58:BM58"/>
    <mergeCell ref="AZ50:BA50"/>
    <mergeCell ref="AR56:AS56"/>
    <mergeCell ref="AP39:AQ39"/>
    <mergeCell ref="AR39:AS39"/>
    <mergeCell ref="AT57:AU57"/>
    <mergeCell ref="AP45:AQ45"/>
    <mergeCell ref="AT55:AU55"/>
    <mergeCell ref="AR44:AS44"/>
    <mergeCell ref="AR46:AS46"/>
    <mergeCell ref="AR54:AS54"/>
    <mergeCell ref="AR53:AS53"/>
    <mergeCell ref="AR55:AS55"/>
    <mergeCell ref="AP32:AQ32"/>
    <mergeCell ref="AP31:AQ31"/>
    <mergeCell ref="AR31:AS31"/>
    <mergeCell ref="AP28:AQ28"/>
    <mergeCell ref="AR28:AS28"/>
    <mergeCell ref="AP30:AQ30"/>
    <mergeCell ref="AP27:AQ27"/>
    <mergeCell ref="AD36:AG36"/>
    <mergeCell ref="AH35:AI35"/>
    <mergeCell ref="Z35:AC35"/>
    <mergeCell ref="Z36:AC36"/>
    <mergeCell ref="AD35:AG35"/>
    <mergeCell ref="AH36:AI36"/>
    <mergeCell ref="AD34:AG34"/>
    <mergeCell ref="AN36:AO36"/>
    <mergeCell ref="AN29:AO29"/>
    <mergeCell ref="AJ68:AM68"/>
    <mergeCell ref="AN68:AO68"/>
    <mergeCell ref="AN60:AO60"/>
    <mergeCell ref="AJ61:AM61"/>
    <mergeCell ref="AN61:AO61"/>
    <mergeCell ref="AN65:AO65"/>
    <mergeCell ref="AN66:AO66"/>
    <mergeCell ref="AJ67:AM67"/>
    <mergeCell ref="AR62:AS62"/>
    <mergeCell ref="AP62:AQ62"/>
    <mergeCell ref="AT61:AU61"/>
    <mergeCell ref="AT62:AU62"/>
    <mergeCell ref="AR61:AS61"/>
    <mergeCell ref="AN50:AO50"/>
    <mergeCell ref="AP53:AQ53"/>
    <mergeCell ref="AP70:AQ70"/>
    <mergeCell ref="AN70:AO70"/>
    <mergeCell ref="AP61:AQ61"/>
    <mergeCell ref="AP55:AQ55"/>
    <mergeCell ref="AP54:AQ54"/>
    <mergeCell ref="AP59:AQ59"/>
    <mergeCell ref="AN58:AO58"/>
    <mergeCell ref="AN57:AO57"/>
    <mergeCell ref="AJ55:AM55"/>
    <mergeCell ref="AN59:AO59"/>
    <mergeCell ref="AJ56:AM56"/>
    <mergeCell ref="AN55:AO55"/>
    <mergeCell ref="AJ59:AM59"/>
    <mergeCell ref="AJ36:AM36"/>
    <mergeCell ref="AD54:AG54"/>
    <mergeCell ref="AD53:AG53"/>
    <mergeCell ref="AD45:AG45"/>
    <mergeCell ref="AJ39:AM39"/>
    <mergeCell ref="AJ44:AM44"/>
    <mergeCell ref="AJ49:AM49"/>
    <mergeCell ref="AD48:AG48"/>
    <mergeCell ref="AH48:AI48"/>
    <mergeCell ref="AJ46:AM46"/>
    <mergeCell ref="AJ54:AM54"/>
    <mergeCell ref="AJ38:AM38"/>
    <mergeCell ref="AN39:AO39"/>
    <mergeCell ref="AN43:AO43"/>
    <mergeCell ref="AN40:AO40"/>
    <mergeCell ref="AN41:AO41"/>
    <mergeCell ref="AN47:AO47"/>
    <mergeCell ref="AN53:AO53"/>
    <mergeCell ref="AJ47:AM47"/>
    <mergeCell ref="AJ53:AM53"/>
    <mergeCell ref="AJ33:AM33"/>
    <mergeCell ref="AJ34:AM34"/>
    <mergeCell ref="AJ35:AM35"/>
    <mergeCell ref="AN34:AO34"/>
    <mergeCell ref="AN33:AO33"/>
    <mergeCell ref="AN35:AO35"/>
    <mergeCell ref="AJ32:AM32"/>
    <mergeCell ref="AN32:AO32"/>
    <mergeCell ref="AJ30:AM30"/>
    <mergeCell ref="AN30:AO30"/>
    <mergeCell ref="AN31:AO31"/>
    <mergeCell ref="AJ31:AM31"/>
    <mergeCell ref="AJ29:AM29"/>
    <mergeCell ref="AP29:AQ29"/>
    <mergeCell ref="AJ28:AM28"/>
    <mergeCell ref="AN28:AO28"/>
    <mergeCell ref="AD25:AG25"/>
    <mergeCell ref="AH27:AI27"/>
    <mergeCell ref="AN25:AO25"/>
    <mergeCell ref="AJ26:AM26"/>
    <mergeCell ref="AN26:AO26"/>
    <mergeCell ref="AJ27:AM27"/>
    <mergeCell ref="AN27:AO27"/>
    <mergeCell ref="AJ25:AM25"/>
    <mergeCell ref="AP22:AQ22"/>
    <mergeCell ref="AJ22:AM22"/>
    <mergeCell ref="B26:Y26"/>
    <mergeCell ref="AN24:AO24"/>
    <mergeCell ref="AJ24:AM24"/>
    <mergeCell ref="AH22:AI22"/>
    <mergeCell ref="AH24:AI24"/>
    <mergeCell ref="Z25:AC25"/>
    <mergeCell ref="Z26:AC26"/>
    <mergeCell ref="AH25:AI25"/>
    <mergeCell ref="AP23:AQ23"/>
    <mergeCell ref="B28:Y28"/>
    <mergeCell ref="Z28:AC28"/>
    <mergeCell ref="AD26:AG26"/>
    <mergeCell ref="B27:Y27"/>
    <mergeCell ref="AD27:AG27"/>
    <mergeCell ref="AD28:AG28"/>
    <mergeCell ref="AH26:AI26"/>
    <mergeCell ref="AH23:AI23"/>
    <mergeCell ref="Z27:AC27"/>
    <mergeCell ref="AJ23:AM23"/>
    <mergeCell ref="AN23:AO23"/>
    <mergeCell ref="AN22:AO22"/>
    <mergeCell ref="AD20:AG20"/>
    <mergeCell ref="AJ20:AM20"/>
    <mergeCell ref="AN20:AO20"/>
    <mergeCell ref="AD23:AG23"/>
    <mergeCell ref="AT21:AU21"/>
    <mergeCell ref="AT19:AU19"/>
    <mergeCell ref="AR19:AS19"/>
    <mergeCell ref="AT20:AU20"/>
    <mergeCell ref="AH21:AI21"/>
    <mergeCell ref="AR18:AS18"/>
    <mergeCell ref="AP19:AQ19"/>
    <mergeCell ref="AJ19:AM19"/>
    <mergeCell ref="AH19:AI19"/>
    <mergeCell ref="AH20:AI20"/>
    <mergeCell ref="AN19:AO19"/>
    <mergeCell ref="AP20:AQ20"/>
    <mergeCell ref="AR20:AS20"/>
    <mergeCell ref="AH18:AI18"/>
    <mergeCell ref="AR17:AS17"/>
    <mergeCell ref="AP17:AQ17"/>
    <mergeCell ref="AN18:AO18"/>
    <mergeCell ref="AP18:AQ18"/>
    <mergeCell ref="B14:Y14"/>
    <mergeCell ref="Z14:AC14"/>
    <mergeCell ref="B18:Y18"/>
    <mergeCell ref="AH16:AI16"/>
    <mergeCell ref="AH17:AI17"/>
    <mergeCell ref="AH14:AI14"/>
    <mergeCell ref="Z15:AC15"/>
    <mergeCell ref="AD15:AG15"/>
    <mergeCell ref="AD14:AG14"/>
    <mergeCell ref="B17:Y17"/>
    <mergeCell ref="AH15:AI15"/>
    <mergeCell ref="AN12:AO13"/>
    <mergeCell ref="AN14:AO14"/>
    <mergeCell ref="AJ14:AM14"/>
    <mergeCell ref="AJ15:AM15"/>
    <mergeCell ref="AN15:AO15"/>
    <mergeCell ref="A3:I3"/>
    <mergeCell ref="N3:AY3"/>
    <mergeCell ref="BD3:BK3"/>
    <mergeCell ref="Z9:AG10"/>
    <mergeCell ref="A9:A13"/>
    <mergeCell ref="B9:Y13"/>
    <mergeCell ref="Z11:AC13"/>
    <mergeCell ref="AD11:AG13"/>
    <mergeCell ref="AP12:AQ13"/>
    <mergeCell ref="AN11:AU11"/>
    <mergeCell ref="BC1:BK1"/>
    <mergeCell ref="A2:I2"/>
    <mergeCell ref="BC2:BK2"/>
    <mergeCell ref="K1:BA1"/>
    <mergeCell ref="A4:I4"/>
    <mergeCell ref="L4:BE4"/>
    <mergeCell ref="N5:BB6"/>
    <mergeCell ref="AR12:AS13"/>
    <mergeCell ref="AT12:AU13"/>
    <mergeCell ref="AJ11:AM13"/>
    <mergeCell ref="AJ9:AY10"/>
    <mergeCell ref="AV11:AY13"/>
    <mergeCell ref="BC6:BK6"/>
    <mergeCell ref="AH9:AI13"/>
    <mergeCell ref="BJ11:BJ12"/>
    <mergeCell ref="AZ9:BJ9"/>
    <mergeCell ref="AZ14:BA14"/>
    <mergeCell ref="BF11:BF12"/>
    <mergeCell ref="BE10:BF10"/>
    <mergeCell ref="BC10:BD10"/>
    <mergeCell ref="AZ47:BA47"/>
    <mergeCell ref="AV26:AY26"/>
    <mergeCell ref="AV45:AY45"/>
    <mergeCell ref="AV28:AY28"/>
    <mergeCell ref="AZ28:BA28"/>
    <mergeCell ref="AV29:AY29"/>
    <mergeCell ref="AZ29:BA29"/>
    <mergeCell ref="AV33:AY33"/>
    <mergeCell ref="AV31:AY31"/>
    <mergeCell ref="AV46:AY46"/>
    <mergeCell ref="AT22:AU22"/>
    <mergeCell ref="AR22:AS22"/>
    <mergeCell ref="BL8:BM8"/>
    <mergeCell ref="AZ21:BA21"/>
    <mergeCell ref="BK9:BM13"/>
    <mergeCell ref="BG11:BG12"/>
    <mergeCell ref="BG10:BH10"/>
    <mergeCell ref="BI10:BJ10"/>
    <mergeCell ref="BH11:BH12"/>
    <mergeCell ref="BI11:BI12"/>
    <mergeCell ref="AR15:AS15"/>
    <mergeCell ref="AV14:AY14"/>
    <mergeCell ref="AR14:AS14"/>
    <mergeCell ref="AT14:AU14"/>
    <mergeCell ref="AT15:AU15"/>
    <mergeCell ref="AV15:AY15"/>
    <mergeCell ref="AJ21:AM21"/>
    <mergeCell ref="AJ18:AM18"/>
    <mergeCell ref="AT17:AU17"/>
    <mergeCell ref="AR16:AS16"/>
    <mergeCell ref="AT16:AU16"/>
    <mergeCell ref="AN17:AO17"/>
    <mergeCell ref="AT18:AU18"/>
    <mergeCell ref="AR21:AS21"/>
    <mergeCell ref="AN21:AO21"/>
    <mergeCell ref="AP21:AQ21"/>
    <mergeCell ref="AJ16:AM16"/>
    <mergeCell ref="AP14:AQ14"/>
    <mergeCell ref="AP16:AQ16"/>
    <mergeCell ref="AJ17:AM17"/>
    <mergeCell ref="AP15:AQ15"/>
    <mergeCell ref="AD24:AG24"/>
    <mergeCell ref="Z24:AC24"/>
    <mergeCell ref="AD21:AG21"/>
    <mergeCell ref="Z19:AC19"/>
    <mergeCell ref="Z22:AC22"/>
    <mergeCell ref="AD22:AG22"/>
    <mergeCell ref="Z21:AC21"/>
    <mergeCell ref="Z20:AC20"/>
    <mergeCell ref="AD19:AG19"/>
    <mergeCell ref="Z23:AC23"/>
    <mergeCell ref="Z18:AC18"/>
    <mergeCell ref="B47:Y47"/>
    <mergeCell ref="AD18:AG18"/>
    <mergeCell ref="B19:Y19"/>
    <mergeCell ref="B23:Y23"/>
    <mergeCell ref="B20:Y20"/>
    <mergeCell ref="B46:Y46"/>
    <mergeCell ref="B42:Y42"/>
    <mergeCell ref="B39:Y39"/>
    <mergeCell ref="B33:Y33"/>
    <mergeCell ref="Z16:AC16"/>
    <mergeCell ref="AD16:AG16"/>
    <mergeCell ref="Z17:AC17"/>
    <mergeCell ref="AD17:AG17"/>
    <mergeCell ref="B16:Y16"/>
    <mergeCell ref="B31:Y31"/>
    <mergeCell ref="B32:Y32"/>
    <mergeCell ref="B21:Y21"/>
    <mergeCell ref="B22:Y22"/>
    <mergeCell ref="B24:Y24"/>
    <mergeCell ref="B25:Y25"/>
    <mergeCell ref="B49:Y49"/>
    <mergeCell ref="B48:Y48"/>
    <mergeCell ref="B70:Y70"/>
    <mergeCell ref="B61:Y61"/>
    <mergeCell ref="B63:Y63"/>
    <mergeCell ref="B57:Y57"/>
    <mergeCell ref="B54:Y54"/>
    <mergeCell ref="B56:Y56"/>
    <mergeCell ref="B65:Y65"/>
    <mergeCell ref="B68:Y68"/>
    <mergeCell ref="Z57:AC57"/>
    <mergeCell ref="Z58:AC58"/>
    <mergeCell ref="AJ58:AM58"/>
    <mergeCell ref="AH58:AI58"/>
    <mergeCell ref="AH57:AI57"/>
    <mergeCell ref="AJ57:AM57"/>
    <mergeCell ref="AD55:AG55"/>
    <mergeCell ref="AD56:AG56"/>
    <mergeCell ref="AH56:AI56"/>
    <mergeCell ref="AH59:AI59"/>
    <mergeCell ref="AD58:AG58"/>
    <mergeCell ref="AD57:AG57"/>
    <mergeCell ref="AH55:AI55"/>
    <mergeCell ref="AD59:AG59"/>
    <mergeCell ref="AH53:AI53"/>
    <mergeCell ref="AN49:AO49"/>
    <mergeCell ref="BC11:BC12"/>
    <mergeCell ref="AZ11:BA12"/>
    <mergeCell ref="BB11:BB12"/>
    <mergeCell ref="AZ13:BJ13"/>
    <mergeCell ref="BD11:BD12"/>
    <mergeCell ref="BE11:BE12"/>
    <mergeCell ref="AZ17:BA17"/>
    <mergeCell ref="AN16:AO16"/>
    <mergeCell ref="AZ34:BA34"/>
    <mergeCell ref="AZ16:BA16"/>
    <mergeCell ref="AV17:AY17"/>
    <mergeCell ref="AZ15:BA15"/>
    <mergeCell ref="AV16:AY16"/>
    <mergeCell ref="AV21:AY21"/>
    <mergeCell ref="AV25:AY25"/>
    <mergeCell ref="AV32:AY32"/>
    <mergeCell ref="AV34:AY34"/>
    <mergeCell ref="AV30:AY30"/>
    <mergeCell ref="AV36:AY36"/>
    <mergeCell ref="AT29:AU29"/>
    <mergeCell ref="AR30:AS30"/>
    <mergeCell ref="AR29:AS29"/>
    <mergeCell ref="AT33:AU33"/>
    <mergeCell ref="AT34:AU34"/>
    <mergeCell ref="AT37:AU37"/>
    <mergeCell ref="AT36:AU36"/>
    <mergeCell ref="BK74:BM74"/>
    <mergeCell ref="BK70:BM70"/>
    <mergeCell ref="AT39:AU39"/>
    <mergeCell ref="AR50:AS50"/>
    <mergeCell ref="AZ52:BA52"/>
    <mergeCell ref="AZ40:BA40"/>
    <mergeCell ref="AZ44:BA44"/>
    <mergeCell ref="AR58:AS58"/>
    <mergeCell ref="AR45:AS45"/>
    <mergeCell ref="AR59:AS59"/>
    <mergeCell ref="BK59:BM59"/>
    <mergeCell ref="AT35:AU35"/>
    <mergeCell ref="AN48:AO48"/>
    <mergeCell ref="AV39:AY39"/>
    <mergeCell ref="AT56:AU56"/>
    <mergeCell ref="AN54:AO54"/>
    <mergeCell ref="AR35:AS35"/>
    <mergeCell ref="AV35:AY35"/>
    <mergeCell ref="AV37:AY37"/>
    <mergeCell ref="AZ36:BA36"/>
    <mergeCell ref="Z51:AC51"/>
    <mergeCell ref="Z37:AC37"/>
    <mergeCell ref="AT38:AU38"/>
    <mergeCell ref="AR38:AS38"/>
    <mergeCell ref="AN38:AO38"/>
    <mergeCell ref="AN37:AO37"/>
    <mergeCell ref="AD37:AG37"/>
    <mergeCell ref="Z38:AC38"/>
    <mergeCell ref="AD38:AG38"/>
    <mergeCell ref="AR49:AS49"/>
    <mergeCell ref="AJ37:AM37"/>
    <mergeCell ref="B29:Y29"/>
    <mergeCell ref="Z29:AC29"/>
    <mergeCell ref="AD29:AG29"/>
    <mergeCell ref="Z30:AC30"/>
    <mergeCell ref="AD30:AG30"/>
    <mergeCell ref="B30:Y30"/>
    <mergeCell ref="Z31:AC31"/>
    <mergeCell ref="AD31:AG31"/>
    <mergeCell ref="Z32:AC32"/>
    <mergeCell ref="AD32:AG32"/>
    <mergeCell ref="Z50:AC50"/>
    <mergeCell ref="B53:Y53"/>
    <mergeCell ref="B51:Y51"/>
    <mergeCell ref="AD33:AG33"/>
    <mergeCell ref="Z45:AC45"/>
    <mergeCell ref="B34:Y34"/>
    <mergeCell ref="Z33:AC33"/>
    <mergeCell ref="B36:Y36"/>
    <mergeCell ref="Z34:AC34"/>
    <mergeCell ref="B41:Y41"/>
    <mergeCell ref="B35:Y35"/>
    <mergeCell ref="B45:Y45"/>
    <mergeCell ref="B43:Y43"/>
    <mergeCell ref="B44:Y44"/>
    <mergeCell ref="B40:Y40"/>
    <mergeCell ref="B38:Y38"/>
    <mergeCell ref="B37:Y37"/>
    <mergeCell ref="Z53:AC53"/>
    <mergeCell ref="B55:Y55"/>
    <mergeCell ref="B62:Y62"/>
    <mergeCell ref="B59:Y59"/>
    <mergeCell ref="Z54:AC54"/>
    <mergeCell ref="Z59:AC59"/>
    <mergeCell ref="Z56:AC56"/>
    <mergeCell ref="Z55:AC55"/>
    <mergeCell ref="B58:Y58"/>
    <mergeCell ref="Z61:AC61"/>
    <mergeCell ref="AR78:AS78"/>
    <mergeCell ref="AT78:AU78"/>
    <mergeCell ref="AR73:AS73"/>
    <mergeCell ref="AP77:AQ77"/>
    <mergeCell ref="AR77:AS77"/>
    <mergeCell ref="AT77:AU77"/>
    <mergeCell ref="AR74:AS74"/>
    <mergeCell ref="AP75:AQ75"/>
    <mergeCell ref="AR75:AS75"/>
    <mergeCell ref="AJ75:AM75"/>
    <mergeCell ref="AN75:AO75"/>
    <mergeCell ref="AJ73:AM73"/>
    <mergeCell ref="AV78:AY78"/>
    <mergeCell ref="AT74:AU74"/>
    <mergeCell ref="AJ74:AM74"/>
    <mergeCell ref="AN74:AO74"/>
    <mergeCell ref="AP74:AQ74"/>
    <mergeCell ref="AV77:AY77"/>
    <mergeCell ref="AP78:AQ78"/>
    <mergeCell ref="AH74:AI74"/>
    <mergeCell ref="B75:Y75"/>
    <mergeCell ref="Z75:AC75"/>
    <mergeCell ref="AD75:AG75"/>
    <mergeCell ref="AH75:AI75"/>
    <mergeCell ref="AD79:AG79"/>
    <mergeCell ref="AH79:AI79"/>
    <mergeCell ref="AN79:AO79"/>
    <mergeCell ref="AJ78:AM78"/>
    <mergeCell ref="AN78:AO78"/>
    <mergeCell ref="AP79:AQ79"/>
    <mergeCell ref="AJ79:AM79"/>
    <mergeCell ref="AR79:AS79"/>
    <mergeCell ref="AT79:AU79"/>
    <mergeCell ref="AR80:AS80"/>
    <mergeCell ref="AT80:AU80"/>
    <mergeCell ref="B82:AG82"/>
    <mergeCell ref="AH82:AI82"/>
    <mergeCell ref="AJ82:AM82"/>
    <mergeCell ref="AN80:AO80"/>
    <mergeCell ref="B83:Y83"/>
    <mergeCell ref="Z83:AC83"/>
    <mergeCell ref="AD83:AG83"/>
    <mergeCell ref="AP80:AQ80"/>
    <mergeCell ref="AP83:AQ83"/>
    <mergeCell ref="AN83:AO83"/>
    <mergeCell ref="AH83:AI83"/>
    <mergeCell ref="AN82:AO82"/>
    <mergeCell ref="AP82:AQ82"/>
    <mergeCell ref="AJ83:AM83"/>
    <mergeCell ref="AN84:AO84"/>
    <mergeCell ref="AP84:AQ84"/>
    <mergeCell ref="AV87:AY87"/>
    <mergeCell ref="AN85:AO85"/>
    <mergeCell ref="AR85:AS85"/>
    <mergeCell ref="AP85:AQ85"/>
    <mergeCell ref="AT86:AU86"/>
    <mergeCell ref="AR87:AS87"/>
    <mergeCell ref="AT87:AU87"/>
    <mergeCell ref="AP87:AQ87"/>
    <mergeCell ref="AH87:AI87"/>
    <mergeCell ref="AN86:AO86"/>
    <mergeCell ref="AJ87:AM87"/>
    <mergeCell ref="B87:Y87"/>
    <mergeCell ref="Z87:AC87"/>
    <mergeCell ref="AD87:AG87"/>
    <mergeCell ref="B86:Y86"/>
    <mergeCell ref="Z86:AC86"/>
    <mergeCell ref="AD86:AG86"/>
    <mergeCell ref="AP86:AQ86"/>
    <mergeCell ref="AN87:AO87"/>
    <mergeCell ref="AJ86:AM86"/>
    <mergeCell ref="AJ85:AM85"/>
    <mergeCell ref="B85:Y85"/>
    <mergeCell ref="Z85:AC85"/>
    <mergeCell ref="AD85:AG85"/>
    <mergeCell ref="AH86:AI86"/>
    <mergeCell ref="AH85:AI85"/>
    <mergeCell ref="BK71:BM71"/>
    <mergeCell ref="AZ38:BA38"/>
    <mergeCell ref="AZ80:BA80"/>
    <mergeCell ref="AT85:AU85"/>
    <mergeCell ref="AV85:AY85"/>
    <mergeCell ref="BK84:BM84"/>
    <mergeCell ref="AV38:AY38"/>
    <mergeCell ref="BK73:BM73"/>
    <mergeCell ref="BK72:BM72"/>
    <mergeCell ref="BK76:BM76"/>
    <mergeCell ref="AV79:AY79"/>
    <mergeCell ref="AV80:AY80"/>
    <mergeCell ref="AT82:AU82"/>
    <mergeCell ref="AV82:AY82"/>
    <mergeCell ref="BK14:BM14"/>
    <mergeCell ref="BK15:BM15"/>
    <mergeCell ref="BK27:BM27"/>
    <mergeCell ref="BK28:BM28"/>
    <mergeCell ref="BK23:BM23"/>
    <mergeCell ref="BK22:BM22"/>
    <mergeCell ref="BK24:BM24"/>
    <mergeCell ref="BK25:BM25"/>
    <mergeCell ref="AZ87:BA87"/>
    <mergeCell ref="AV86:AY86"/>
    <mergeCell ref="BK16:BM16"/>
    <mergeCell ref="BK17:BM17"/>
    <mergeCell ref="BK26:BM26"/>
    <mergeCell ref="BK18:BM18"/>
    <mergeCell ref="BK19:BM19"/>
    <mergeCell ref="BK20:BM20"/>
    <mergeCell ref="BK21:BM21"/>
    <mergeCell ref="AZ86:BA86"/>
    <mergeCell ref="AZ79:BA79"/>
    <mergeCell ref="BK86:BM86"/>
    <mergeCell ref="AR23:AS23"/>
    <mergeCell ref="AT23:AU23"/>
    <mergeCell ref="AV23:AY23"/>
    <mergeCell ref="AZ23:BA23"/>
    <mergeCell ref="AR86:AS86"/>
    <mergeCell ref="AT75:AU75"/>
    <mergeCell ref="AV74:AY74"/>
    <mergeCell ref="BK80:BM80"/>
    <mergeCell ref="AJ84:AM84"/>
    <mergeCell ref="B80:Y80"/>
    <mergeCell ref="Z80:AC80"/>
    <mergeCell ref="AD80:AG80"/>
    <mergeCell ref="AH80:AI80"/>
    <mergeCell ref="AJ80:AM80"/>
    <mergeCell ref="B84:Y84"/>
    <mergeCell ref="Z84:AC84"/>
    <mergeCell ref="AD84:AG84"/>
    <mergeCell ref="AH84:AI84"/>
    <mergeCell ref="AR84:AS84"/>
    <mergeCell ref="AT84:AU84"/>
    <mergeCell ref="AV84:AY84"/>
    <mergeCell ref="AZ84:BA84"/>
    <mergeCell ref="AR83:AS83"/>
    <mergeCell ref="AR82:AS82"/>
    <mergeCell ref="AV83:AY83"/>
    <mergeCell ref="AT83:AU83"/>
  </mergeCells>
  <printOptions horizontalCentered="1"/>
  <pageMargins left="0.1968503937007874" right="0.1968503937007874" top="0.7874015748031497" bottom="0.2755905511811024" header="0" footer="0"/>
  <pageSetup firstPageNumber="64" useFirstPageNumber="1" horizontalDpi="600" verticalDpi="600" orientation="landscape" paperSize="9" scale="80" r:id="rId1"/>
  <rowBreaks count="1" manualBreakCount="1">
    <brk id="49" max="6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ГОУВПО ИГХТУ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ХТТНиСМ</dc:creator>
  <cp:keywords/>
  <dc:description/>
  <cp:lastModifiedBy>SMan</cp:lastModifiedBy>
  <cp:lastPrinted>2014-03-07T09:38:38Z</cp:lastPrinted>
  <dcterms:created xsi:type="dcterms:W3CDTF">2004-11-10T09:40:57Z</dcterms:created>
  <dcterms:modified xsi:type="dcterms:W3CDTF">2014-03-26T11:41:02Z</dcterms:modified>
  <cp:category/>
  <cp:version/>
  <cp:contentType/>
  <cp:contentStatus/>
</cp:coreProperties>
</file>